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Все года2024-2026 г.г." sheetId="2" r:id="rId1"/>
  </sheets>
  <definedNames>
    <definedName name="_xlnm.Print_Titles" localSheetId="0">'Все года2024-2026 г.г.'!$14:$16</definedName>
  </definedNames>
  <calcPr calcId="124519"/>
</workbook>
</file>

<file path=xl/calcChain.xml><?xml version="1.0" encoding="utf-8"?>
<calcChain xmlns="http://schemas.openxmlformats.org/spreadsheetml/2006/main">
  <c r="AA63" i="2"/>
  <c r="AA35"/>
  <c r="AA62"/>
  <c r="AA61"/>
  <c r="AA59"/>
  <c r="AA57"/>
  <c r="AA34"/>
  <c r="AA31"/>
  <c r="AA58"/>
  <c r="AA41"/>
  <c r="AA65"/>
  <c r="AA20"/>
  <c r="AA54"/>
  <c r="AA49"/>
  <c r="AA44"/>
  <c r="AA27"/>
  <c r="AA21"/>
  <c r="AA69"/>
  <c r="AA72"/>
  <c r="AE63"/>
  <c r="AD45"/>
  <c r="AD38"/>
  <c r="AD18" l="1"/>
  <c r="AD17" s="1"/>
  <c r="AD36"/>
  <c r="AF20"/>
  <c r="AF63" l="1"/>
  <c r="AE36"/>
  <c r="AA18" l="1"/>
  <c r="AA17" s="1"/>
  <c r="AE18"/>
  <c r="AE17" s="1"/>
  <c r="AB18" l="1"/>
  <c r="AB17" s="1"/>
  <c r="AC18"/>
  <c r="AC17" s="1"/>
</calcChain>
</file>

<file path=xl/sharedStrings.xml><?xml version="1.0" encoding="utf-8"?>
<sst xmlns="http://schemas.openxmlformats.org/spreadsheetml/2006/main" count="437" uniqueCount="165">
  <si>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</si>
  <si>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</si>
  <si>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</si>
  <si>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</si>
  <si>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</si>
  <si>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</si>
  <si>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</si>
  <si>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</si>
  <si>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</si>
  <si>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</si>
  <si>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</si>
  <si>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</si>
  <si>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</si>
  <si>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</si>
  <si>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</si>
  <si>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 xml:space="preserve"> Доп.ФК</t>
  </si>
  <si>
    <t>Плановый период</t>
  </si>
  <si>
    <t>Всего</t>
  </si>
  <si>
    <t>АДМИНИСТРАЦИЯ КУЛЕШОВСКОГО СЕЛЬСКОГО ПОСЕЛЕНИЯ</t>
  </si>
  <si>
    <t>951</t>
  </si>
  <si>
    <t>01</t>
  </si>
  <si>
    <t>04</t>
  </si>
  <si>
    <t>240</t>
  </si>
  <si>
    <t>120</t>
  </si>
  <si>
    <t>320</t>
  </si>
  <si>
    <t>850</t>
  </si>
  <si>
    <t>11</t>
  </si>
  <si>
    <t>870</t>
  </si>
  <si>
    <t>13</t>
  </si>
  <si>
    <t>540</t>
  </si>
  <si>
    <t>02</t>
  </si>
  <si>
    <t>03</t>
  </si>
  <si>
    <t>09</t>
  </si>
  <si>
    <t>12</t>
  </si>
  <si>
    <t>05</t>
  </si>
  <si>
    <t>07</t>
  </si>
  <si>
    <t>08</t>
  </si>
  <si>
    <t>610</t>
  </si>
  <si>
    <t>10</t>
  </si>
  <si>
    <t>310</t>
  </si>
  <si>
    <t>Сумма (Ф)</t>
  </si>
  <si>
    <t>Сумма (Р)</t>
  </si>
  <si>
    <t>880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</si>
  <si>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</si>
  <si>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06.1.00.28430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</si>
  <si>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</si>
  <si>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</si>
  <si>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</si>
  <si>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</si>
  <si>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</si>
  <si>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</si>
  <si>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</si>
  <si>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</si>
  <si>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</si>
  <si>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</si>
  <si>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Расходы на подготовку и проведение выборов органов МСУ в 2016 году (Специальные расходы)</t>
  </si>
  <si>
    <t>91.9.00.20700</t>
  </si>
  <si>
    <t>Непрограммные расходы (резервный фонд Главы Кулешовского сельского поселения) (Резервные средства)</t>
  </si>
  <si>
    <t>99.1.00.90120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</si>
  <si>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</si>
  <si>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13.1.00.28190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</si>
  <si>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</si>
  <si>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13.1.00.28580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</si>
  <si>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</si>
  <si>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13.1.00.28600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</si>
  <si>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</si>
  <si>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13.1.00.28990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</si>
  <si>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</si>
  <si>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14.1.00.28260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</si>
  <si>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</si>
  <si>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99.9.00.28990</t>
  </si>
  <si>
    <t>99.9.00.85010</t>
  </si>
  <si>
    <t>Иные межбюджетные трансферты, передаваемые из бюджета сельского поселения на обеспечение деятельности контрольно-счетной инспекции (Иные межбюджетные трансферты)</t>
  </si>
  <si>
    <t>99.9.00.85040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</si>
  <si>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</si>
  <si>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99.9.00.90110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</si>
  <si>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</si>
  <si>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99.9.00.51180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</si>
  <si>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</si>
  <si>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</si>
  <si>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02.1.00.28310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</si>
  <si>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</si>
  <si>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03.1.00.28290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</si>
  <si>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</si>
  <si>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04.1.00.28380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</si>
  <si>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</si>
  <si>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05.1.00.68080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</si>
  <si>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на 2014-2020 годы" (Иные закупки товаров, работ и услуг для обеспечения государственных (муниципальных) нужд)</t>
  </si>
  <si>
    <t>03.2.00.28800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</si>
  <si>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</si>
  <si>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</si>
  <si>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</si>
  <si>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</si>
  <si>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</si>
  <si>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</si>
  <si>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</si>
  <si>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</si>
  <si>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</si>
  <si>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</si>
  <si>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08.1.00.28500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</si>
  <si>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</si>
  <si>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</si>
  <si>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</si>
  <si>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09.1.00.28510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</si>
  <si>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</si>
  <si>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</si>
  <si>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09.1.00.28530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</si>
  <si>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</si>
  <si>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09.1.00.28780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</si>
  <si>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</si>
  <si>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01.1.00.28540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</si>
  <si>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Кулешовского сельского поселения "Развитие культуры Кулешовского сельского поселения" (Субсидии бюджетным учреждениям)</t>
  </si>
  <si>
    <t>10.1.00.28590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</si>
  <si>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</si>
  <si>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15.1.00.28250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</si>
  <si>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</si>
  <si>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11.1.00.28360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</si>
  <si>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</si>
  <si>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</si>
  <si>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>244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</si>
  <si>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</si>
  <si>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Мероприятия направленные на привлечение граждан  и их объединений к участию в обеспечении охраны  общественного порячдка(о добровольных народных дружинах) на  территории Кулешовского сельского поселения 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</si>
  <si>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03.3.00.28830</t>
  </si>
  <si>
    <t>99 9 0085030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</si>
  <si>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</si>
  <si>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</si>
  <si>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>0520028990</t>
  </si>
  <si>
    <t>06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</si>
  <si>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</si>
  <si>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Приложение №5</t>
  </si>
  <si>
    <t>2025 год</t>
  </si>
  <si>
    <t xml:space="preserve">     района на 2024 год и плановый период </t>
  </si>
  <si>
    <t xml:space="preserve">              2025 и 2026  годов </t>
  </si>
  <si>
    <t>Сумма
2024 год</t>
  </si>
  <si>
    <t>2026 год</t>
  </si>
  <si>
    <t>14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</si>
  <si>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</si>
  <si>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Расходы по   дезинфекции и дератизации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</si>
  <si>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животных,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</si>
  <si>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</si>
  <si>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</si>
  <si>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</si>
  <si>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99.9.00.85050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</si>
  <si>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</si>
  <si>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</si>
  <si>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Глава Кулешовского сельского поселения</t>
  </si>
  <si>
    <t xml:space="preserve">Председатель собрания депутатов                          </t>
  </si>
  <si>
    <t>А.М .Огай</t>
  </si>
  <si>
    <t>05.1.00.28960</t>
  </si>
  <si>
    <t>410</t>
  </si>
  <si>
    <t>03.1.00.28840</t>
  </si>
  <si>
    <t>Расходы на подготовку и проведение выборов органов местного самоуправления в 2026 году,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</si>
  <si>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</si>
  <si>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</si>
  <si>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</si>
  <si>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покупку, содержание и ремонт маневренного фонда в рамках подпрограммы "Развитие жилищного хозяйства в сельском поселении" муниципальной программы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</si>
  <si>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</si>
  <si>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теплоснабжения,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</si>
  <si>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0310028840</t>
  </si>
  <si>
    <t>09.1.00.28700</t>
  </si>
  <si>
    <t>Расходы на оплату коммунальных услуг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</si>
  <si>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Ведомственная структура расходов бюджета Кулешовского сельского поселения Азовского района                                                                                                                 на 2024 год и плановый период 2025 и 2026 годов</t>
  </si>
  <si>
    <t>05.2.00.28630</t>
  </si>
  <si>
    <t xml:space="preserve">к   решению Собрания депутатов </t>
  </si>
  <si>
    <t xml:space="preserve">   от   26.11.2024 № 155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</si>
</sst>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5">
    <xf numFmtId="0" fontId="0" fillId="0" borderId="0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</cellStyleXfs>
  <cellXfs count="160">
    <xf numFmtId="0" fontId="0" fillId="0" borderId="0" xfId="0"/>
    <xf numFmtId="165" fontId="2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9" fontId="2" fillId="2" borderId="2" xfId="0" applyNumberFormat="1" applyFont="1" applyFill="1" applyBorder="1" applyAlignment="1">
      <alignment horizontal="justify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right" vertical="center" wrapText="1"/>
    </xf>
    <xf numFmtId="164" fontId="4" fillId="2" borderId="6" xfId="0" applyNumberFormat="1" applyFont="1" applyFill="1" applyBorder="1" applyAlignment="1">
      <alignment horizontal="justify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right" vertical="center" wrapText="1"/>
    </xf>
    <xf numFmtId="164" fontId="3" fillId="2" borderId="7" xfId="0" applyNumberFormat="1" applyFont="1" applyFill="1" applyBorder="1" applyAlignment="1">
      <alignment horizontal="justify" vertical="center" wrapText="1"/>
    </xf>
    <xf numFmtId="165" fontId="4" fillId="2" borderId="7" xfId="0" applyNumberFormat="1" applyFont="1" applyFill="1" applyBorder="1" applyAlignment="1">
      <alignment horizontal="right"/>
    </xf>
    <xf numFmtId="165" fontId="4" fillId="2" borderId="8" xfId="0" applyNumberFormat="1" applyFont="1" applyFill="1" applyBorder="1" applyAlignment="1">
      <alignment horizontal="right"/>
    </xf>
    <xf numFmtId="164" fontId="2" fillId="2" borderId="4" xfId="0" applyNumberFormat="1" applyFont="1" applyFill="1" applyBorder="1" applyAlignment="1">
      <alignment horizontal="justify" vertical="center" wrapText="1"/>
    </xf>
    <xf numFmtId="49" fontId="1" fillId="2" borderId="6" xfId="0" applyNumberFormat="1" applyFont="1" applyFill="1" applyBorder="1" applyAlignment="1">
      <alignment horizontal="justify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49" fontId="2" fillId="2" borderId="7" xfId="0" applyNumberFormat="1" applyFont="1" applyFill="1" applyBorder="1" applyAlignment="1">
      <alignment horizontal="justify" vertical="center" wrapText="1"/>
    </xf>
    <xf numFmtId="165" fontId="1" fillId="2" borderId="7" xfId="0" applyNumberFormat="1" applyFont="1" applyFill="1" applyBorder="1" applyAlignment="1">
      <alignment horizontal="right"/>
    </xf>
    <xf numFmtId="165" fontId="1" fillId="2" borderId="8" xfId="0" applyNumberFormat="1" applyFont="1" applyFill="1" applyBorder="1" applyAlignment="1">
      <alignment horizontal="right"/>
    </xf>
    <xf numFmtId="164" fontId="2" fillId="2" borderId="19" xfId="0" applyNumberFormat="1" applyFont="1" applyFill="1" applyBorder="1" applyAlignment="1">
      <alignment horizontal="justify" vertical="center" wrapText="1"/>
    </xf>
    <xf numFmtId="164" fontId="2" fillId="2" borderId="15" xfId="0" applyNumberFormat="1" applyFont="1" applyFill="1" applyBorder="1" applyAlignment="1">
      <alignment horizontal="justify" vertical="center" wrapText="1"/>
    </xf>
    <xf numFmtId="49" fontId="2" fillId="2" borderId="15" xfId="0" applyNumberFormat="1" applyFont="1" applyFill="1" applyBorder="1" applyAlignment="1">
      <alignment horizontal="justify" vertical="center" wrapText="1"/>
    </xf>
    <xf numFmtId="164" fontId="2" fillId="2" borderId="20" xfId="0" applyNumberFormat="1" applyFont="1" applyFill="1" applyBorder="1" applyAlignment="1">
      <alignment horizontal="justify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right" vertical="center" wrapText="1"/>
    </xf>
    <xf numFmtId="164" fontId="2" fillId="2" borderId="21" xfId="0" applyNumberFormat="1" applyFont="1" applyFill="1" applyBorder="1" applyAlignment="1">
      <alignment horizontal="justify" vertical="center" wrapText="1"/>
    </xf>
    <xf numFmtId="165" fontId="2" fillId="2" borderId="16" xfId="0" applyNumberFormat="1" applyFont="1" applyFill="1" applyBorder="1" applyAlignment="1">
      <alignment horizontal="right" vertical="center"/>
    </xf>
    <xf numFmtId="165" fontId="2" fillId="2" borderId="5" xfId="0" applyNumberFormat="1" applyFont="1" applyFill="1" applyBorder="1" applyAlignment="1">
      <alignment horizontal="right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165" fontId="2" fillId="3" borderId="2" xfId="20" applyNumberFormat="1" applyFont="1" applyFill="1" applyBorder="1" applyAlignment="1">
      <alignment horizontal="right" vertical="center"/>
    </xf>
    <xf numFmtId="165" fontId="2" fillId="3" borderId="16" xfId="20" applyNumberFormat="1" applyFont="1" applyFill="1" applyBorder="1" applyAlignment="1">
      <alignment horizontal="right" vertical="center"/>
    </xf>
    <xf numFmtId="165" fontId="2" fillId="3" borderId="2" xfId="22" applyNumberFormat="1" applyFont="1" applyFill="1" applyBorder="1" applyAlignment="1">
      <alignment horizontal="right" vertical="center"/>
    </xf>
    <xf numFmtId="165" fontId="2" fillId="3" borderId="16" xfId="22" applyNumberFormat="1" applyFont="1" applyFill="1" applyBorder="1" applyAlignment="1">
      <alignment horizontal="right" vertical="center"/>
    </xf>
    <xf numFmtId="165" fontId="2" fillId="3" borderId="2" xfId="24" applyNumberFormat="1" applyFont="1" applyFill="1" applyBorder="1" applyAlignment="1">
      <alignment horizontal="right" vertical="center"/>
    </xf>
    <xf numFmtId="165" fontId="2" fillId="3" borderId="16" xfId="24" applyNumberFormat="1" applyFont="1" applyFill="1" applyBorder="1" applyAlignment="1">
      <alignment horizontal="right" vertical="center"/>
    </xf>
    <xf numFmtId="165" fontId="2" fillId="3" borderId="16" xfId="26" applyNumberFormat="1" applyFont="1" applyFill="1" applyBorder="1" applyAlignment="1">
      <alignment horizontal="right" vertical="center"/>
    </xf>
    <xf numFmtId="165" fontId="2" fillId="3" borderId="2" xfId="28" applyNumberFormat="1" applyFont="1" applyFill="1" applyBorder="1" applyAlignment="1">
      <alignment horizontal="right" vertical="center"/>
    </xf>
    <xf numFmtId="165" fontId="2" fillId="3" borderId="16" xfId="28" applyNumberFormat="1" applyFont="1" applyFill="1" applyBorder="1" applyAlignment="1">
      <alignment horizontal="right" vertical="center"/>
    </xf>
    <xf numFmtId="165" fontId="2" fillId="3" borderId="2" xfId="30" applyNumberFormat="1" applyFont="1" applyFill="1" applyBorder="1" applyAlignment="1">
      <alignment horizontal="right" vertical="center"/>
    </xf>
    <xf numFmtId="165" fontId="2" fillId="3" borderId="16" xfId="30" applyNumberFormat="1" applyFont="1" applyFill="1" applyBorder="1" applyAlignment="1">
      <alignment horizontal="right" vertical="center"/>
    </xf>
    <xf numFmtId="165" fontId="2" fillId="3" borderId="2" xfId="32" applyNumberFormat="1" applyFont="1" applyFill="1" applyBorder="1" applyAlignment="1">
      <alignment horizontal="right" vertical="center"/>
    </xf>
    <xf numFmtId="165" fontId="2" fillId="3" borderId="16" xfId="32" applyNumberFormat="1" applyFont="1" applyFill="1" applyBorder="1" applyAlignment="1">
      <alignment horizontal="right" vertical="center"/>
    </xf>
    <xf numFmtId="165" fontId="2" fillId="3" borderId="2" xfId="34" applyNumberFormat="1" applyFont="1" applyFill="1" applyBorder="1" applyAlignment="1">
      <alignment horizontal="right" vertical="center"/>
    </xf>
    <xf numFmtId="165" fontId="2" fillId="3" borderId="2" xfId="38" applyNumberFormat="1" applyFont="1" applyFill="1" applyBorder="1" applyAlignment="1">
      <alignment horizontal="right" vertical="center"/>
    </xf>
    <xf numFmtId="165" fontId="2" fillId="3" borderId="16" xfId="38" applyNumberFormat="1" applyFont="1" applyFill="1" applyBorder="1" applyAlignment="1">
      <alignment horizontal="right" vertical="center"/>
    </xf>
    <xf numFmtId="165" fontId="2" fillId="3" borderId="3" xfId="40" applyNumberFormat="1" applyFont="1" applyFill="1" applyBorder="1" applyAlignment="1">
      <alignment horizontal="right" vertical="center"/>
    </xf>
    <xf numFmtId="165" fontId="2" fillId="3" borderId="3" xfId="50" applyNumberFormat="1" applyFont="1" applyFill="1" applyBorder="1" applyAlignment="1">
      <alignment horizontal="right" vertical="center"/>
    </xf>
    <xf numFmtId="165" fontId="2" fillId="3" borderId="18" xfId="50" applyNumberFormat="1" applyFont="1" applyFill="1" applyBorder="1" applyAlignment="1">
      <alignment horizontal="right" vertical="center"/>
    </xf>
    <xf numFmtId="165" fontId="2" fillId="3" borderId="2" xfId="52" applyNumberFormat="1" applyFont="1" applyFill="1" applyBorder="1" applyAlignment="1">
      <alignment horizontal="right" vertical="center"/>
    </xf>
    <xf numFmtId="165" fontId="2" fillId="3" borderId="16" xfId="52" applyNumberFormat="1" applyFont="1" applyFill="1" applyBorder="1" applyAlignment="1">
      <alignment horizontal="right" vertical="center"/>
    </xf>
    <xf numFmtId="165" fontId="2" fillId="3" borderId="2" xfId="54" applyNumberFormat="1" applyFont="1" applyFill="1" applyBorder="1" applyAlignment="1">
      <alignment horizontal="right" vertical="center"/>
    </xf>
    <xf numFmtId="165" fontId="2" fillId="3" borderId="16" xfId="54" applyNumberFormat="1" applyFont="1" applyFill="1" applyBorder="1" applyAlignment="1">
      <alignment horizontal="right" vertical="center"/>
    </xf>
    <xf numFmtId="165" fontId="2" fillId="3" borderId="2" xfId="63" applyNumberFormat="1" applyFont="1" applyFill="1" applyBorder="1" applyAlignment="1">
      <alignment horizontal="right" vertical="center"/>
    </xf>
    <xf numFmtId="165" fontId="2" fillId="3" borderId="16" xfId="63" applyNumberFormat="1" applyFont="1" applyFill="1" applyBorder="1" applyAlignment="1">
      <alignment horizontal="right" vertical="center"/>
    </xf>
    <xf numFmtId="165" fontId="2" fillId="3" borderId="16" xfId="0" applyNumberFormat="1" applyFont="1" applyFill="1" applyBorder="1" applyAlignment="1">
      <alignment horizontal="right" vertical="center"/>
    </xf>
    <xf numFmtId="164" fontId="2" fillId="2" borderId="15" xfId="69" applyNumberFormat="1" applyFont="1" applyFill="1" applyBorder="1" applyAlignment="1">
      <alignment horizontal="justify" vertical="center" wrapText="1"/>
    </xf>
    <xf numFmtId="0" fontId="6" fillId="3" borderId="3" xfId="75" applyFont="1" applyFill="1" applyBorder="1" applyAlignment="1">
      <alignment vertical="center"/>
    </xf>
    <xf numFmtId="165" fontId="2" fillId="3" borderId="18" xfId="75" applyNumberFormat="1" applyFont="1" applyFill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164" fontId="1" fillId="2" borderId="16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/>
    </xf>
    <xf numFmtId="0" fontId="8" fillId="2" borderId="3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right" vertical="center"/>
    </xf>
    <xf numFmtId="0" fontId="8" fillId="2" borderId="18" xfId="0" applyNumberFormat="1" applyFont="1" applyFill="1" applyBorder="1" applyAlignment="1">
      <alignment vertical="center"/>
    </xf>
    <xf numFmtId="165" fontId="1" fillId="3" borderId="3" xfId="40" applyNumberFormat="1" applyFont="1" applyFill="1" applyBorder="1" applyAlignment="1">
      <alignment horizontal="right" vertical="center"/>
    </xf>
    <xf numFmtId="0" fontId="2" fillId="2" borderId="2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9" fillId="0" borderId="0" xfId="0" applyFont="1"/>
    <xf numFmtId="165" fontId="2" fillId="3" borderId="2" xfId="77" applyNumberFormat="1" applyFont="1" applyFill="1" applyBorder="1" applyAlignment="1">
      <alignment horizontal="right" vertical="center"/>
    </xf>
    <xf numFmtId="165" fontId="2" fillId="3" borderId="2" xfId="84" applyNumberFormat="1" applyFont="1" applyFill="1" applyBorder="1" applyAlignment="1">
      <alignment horizontal="right" vertical="center"/>
    </xf>
    <xf numFmtId="165" fontId="2" fillId="3" borderId="16" xfId="84" applyNumberFormat="1" applyFont="1" applyFill="1" applyBorder="1" applyAlignment="1">
      <alignment horizontal="right" vertical="center"/>
    </xf>
    <xf numFmtId="165" fontId="2" fillId="3" borderId="2" xfId="78" applyNumberFormat="1" applyFont="1" applyFill="1" applyBorder="1" applyAlignment="1">
      <alignment horizontal="right" vertical="center"/>
    </xf>
    <xf numFmtId="165" fontId="2" fillId="3" borderId="2" xfId="82" applyNumberFormat="1" applyFont="1" applyFill="1" applyBorder="1" applyAlignment="1">
      <alignment horizontal="right" vertical="center"/>
    </xf>
    <xf numFmtId="165" fontId="2" fillId="3" borderId="16" xfId="82" applyNumberFormat="1" applyFont="1" applyFill="1" applyBorder="1" applyAlignment="1">
      <alignment horizontal="right" vertical="center"/>
    </xf>
    <xf numFmtId="165" fontId="2" fillId="3" borderId="2" xfId="81" applyNumberFormat="1" applyFont="1" applyFill="1" applyBorder="1" applyAlignment="1">
      <alignment horizontal="right" vertical="center"/>
    </xf>
    <xf numFmtId="165" fontId="2" fillId="3" borderId="18" xfId="83" applyNumberFormat="1" applyFont="1" applyFill="1" applyBorder="1" applyAlignment="1">
      <alignment horizontal="right" vertical="center"/>
    </xf>
    <xf numFmtId="165" fontId="2" fillId="3" borderId="2" xfId="79" applyNumberFormat="1" applyFont="1" applyFill="1" applyBorder="1" applyAlignment="1">
      <alignment horizontal="right" vertical="center"/>
    </xf>
    <xf numFmtId="165" fontId="2" fillId="3" borderId="16" xfId="79" applyNumberFormat="1" applyFont="1" applyFill="1" applyBorder="1" applyAlignment="1">
      <alignment horizontal="right" vertical="center"/>
    </xf>
    <xf numFmtId="165" fontId="2" fillId="3" borderId="3" xfId="79" applyNumberFormat="1" applyFont="1" applyFill="1" applyBorder="1" applyAlignment="1">
      <alignment horizontal="right" vertical="center"/>
    </xf>
    <xf numFmtId="165" fontId="2" fillId="3" borderId="18" xfId="79" applyNumberFormat="1" applyFont="1" applyFill="1" applyBorder="1" applyAlignment="1">
      <alignment horizontal="right" vertical="center"/>
    </xf>
    <xf numFmtId="165" fontId="2" fillId="3" borderId="2" xfId="80" applyNumberFormat="1" applyFont="1" applyFill="1" applyBorder="1" applyAlignment="1">
      <alignment horizontal="right" vertical="center"/>
    </xf>
    <xf numFmtId="165" fontId="2" fillId="3" borderId="2" xfId="85" applyNumberFormat="1" applyFont="1" applyFill="1" applyBorder="1" applyAlignment="1">
      <alignment horizontal="right" vertical="center"/>
    </xf>
    <xf numFmtId="165" fontId="2" fillId="3" borderId="2" xfId="87" applyNumberFormat="1" applyFont="1" applyFill="1" applyBorder="1" applyAlignment="1">
      <alignment horizontal="right" vertical="center"/>
    </xf>
    <xf numFmtId="165" fontId="2" fillId="3" borderId="2" xfId="88" applyNumberFormat="1" applyFont="1" applyFill="1" applyBorder="1" applyAlignment="1">
      <alignment horizontal="right" vertical="center"/>
    </xf>
    <xf numFmtId="165" fontId="2" fillId="3" borderId="16" xfId="88" applyNumberFormat="1" applyFont="1" applyFill="1" applyBorder="1" applyAlignment="1">
      <alignment horizontal="right" vertical="center"/>
    </xf>
    <xf numFmtId="165" fontId="2" fillId="3" borderId="2" xfId="89" applyNumberFormat="1" applyFont="1" applyFill="1" applyBorder="1" applyAlignment="1">
      <alignment horizontal="right" vertical="center"/>
    </xf>
    <xf numFmtId="165" fontId="2" fillId="3" borderId="16" xfId="89" applyNumberFormat="1" applyFont="1" applyFill="1" applyBorder="1" applyAlignment="1">
      <alignment horizontal="right" vertical="center"/>
    </xf>
    <xf numFmtId="165" fontId="2" fillId="3" borderId="2" xfId="90" applyNumberFormat="1" applyFont="1" applyFill="1" applyBorder="1" applyAlignment="1">
      <alignment horizontal="right" vertical="center"/>
    </xf>
    <xf numFmtId="165" fontId="2" fillId="3" borderId="16" xfId="90" applyNumberFormat="1" applyFont="1" applyFill="1" applyBorder="1" applyAlignment="1">
      <alignment horizontal="right" vertical="center"/>
    </xf>
    <xf numFmtId="165" fontId="1" fillId="3" borderId="2" xfId="90" applyNumberFormat="1" applyFont="1" applyFill="1" applyBorder="1" applyAlignment="1">
      <alignment horizontal="right" vertical="center"/>
    </xf>
    <xf numFmtId="165" fontId="2" fillId="3" borderId="2" xfId="91" applyNumberFormat="1" applyFont="1" applyFill="1" applyBorder="1" applyAlignment="1">
      <alignment horizontal="right" vertical="center"/>
    </xf>
    <xf numFmtId="165" fontId="2" fillId="3" borderId="3" xfId="91" applyNumberFormat="1" applyFont="1" applyFill="1" applyBorder="1" applyAlignment="1">
      <alignment horizontal="right" vertical="center"/>
    </xf>
    <xf numFmtId="165" fontId="2" fillId="3" borderId="2" xfId="92" applyNumberFormat="1" applyFont="1" applyFill="1" applyBorder="1" applyAlignment="1">
      <alignment horizontal="right" vertical="center"/>
    </xf>
    <xf numFmtId="165" fontId="2" fillId="3" borderId="16" xfId="92" applyNumberFormat="1" applyFont="1" applyFill="1" applyBorder="1" applyAlignment="1">
      <alignment horizontal="right" vertical="center"/>
    </xf>
    <xf numFmtId="0" fontId="6" fillId="3" borderId="21" xfId="93" applyFont="1" applyFill="1" applyBorder="1" applyAlignment="1">
      <alignment vertical="center"/>
    </xf>
    <xf numFmtId="165" fontId="2" fillId="3" borderId="22" xfId="93" applyNumberFormat="1" applyFont="1" applyFill="1" applyBorder="1" applyAlignment="1">
      <alignment horizontal="right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8" fillId="2" borderId="17" xfId="0" applyNumberFormat="1" applyFont="1" applyFill="1" applyBorder="1" applyAlignment="1">
      <alignment vertical="center"/>
    </xf>
    <xf numFmtId="0" fontId="8" fillId="2" borderId="5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horizontal="right"/>
    </xf>
    <xf numFmtId="4" fontId="11" fillId="2" borderId="5" xfId="0" applyNumberFormat="1" applyFont="1" applyFill="1" applyBorder="1" applyAlignment="1">
      <alignment horizontal="right"/>
    </xf>
    <xf numFmtId="4" fontId="2" fillId="2" borderId="5" xfId="0" applyNumberFormat="1" applyFont="1" applyFill="1" applyBorder="1" applyAlignment="1">
      <alignment horizontal="right"/>
    </xf>
    <xf numFmtId="0" fontId="6" fillId="0" borderId="0" xfId="0" applyFont="1" applyAlignment="1"/>
    <xf numFmtId="0" fontId="2" fillId="2" borderId="15" xfId="4" applyNumberFormat="1" applyFont="1" applyFill="1" applyBorder="1" applyAlignment="1">
      <alignment vertical="center" wrapText="1"/>
    </xf>
    <xf numFmtId="0" fontId="2" fillId="2" borderId="15" xfId="1" applyNumberFormat="1" applyFont="1" applyFill="1" applyBorder="1" applyAlignment="1">
      <alignment vertical="center" wrapText="1"/>
    </xf>
    <xf numFmtId="164" fontId="2" fillId="2" borderId="15" xfId="64" applyNumberFormat="1" applyFont="1" applyFill="1" applyBorder="1" applyAlignment="1">
      <alignment horizontal="justify" vertical="center" wrapText="1"/>
    </xf>
    <xf numFmtId="164" fontId="2" fillId="3" borderId="15" xfId="5" applyNumberFormat="1" applyFont="1" applyFill="1" applyBorder="1" applyAlignment="1">
      <alignment horizontal="justify" vertical="center" wrapText="1"/>
    </xf>
    <xf numFmtId="164" fontId="2" fillId="3" borderId="17" xfId="7" applyNumberFormat="1" applyFont="1" applyFill="1" applyBorder="1" applyAlignment="1">
      <alignment horizontal="justify" vertical="center" wrapText="1"/>
    </xf>
    <xf numFmtId="0" fontId="6" fillId="0" borderId="1" xfId="0" applyFont="1" applyBorder="1"/>
    <xf numFmtId="165" fontId="2" fillId="3" borderId="21" xfId="93" applyNumberFormat="1" applyFont="1" applyFill="1" applyBorder="1" applyAlignment="1">
      <alignment horizontal="right" vertical="center"/>
    </xf>
    <xf numFmtId="0" fontId="3" fillId="0" borderId="0" xfId="0" applyFont="1"/>
    <xf numFmtId="0" fontId="12" fillId="0" borderId="0" xfId="0" applyFont="1"/>
    <xf numFmtId="164" fontId="2" fillId="3" borderId="15" xfId="9" applyNumberFormat="1" applyFont="1" applyFill="1" applyBorder="1" applyAlignment="1">
      <alignment horizontal="justify" vertical="center" wrapText="1"/>
    </xf>
    <xf numFmtId="49" fontId="2" fillId="3" borderId="2" xfId="0" applyNumberFormat="1" applyFont="1" applyFill="1" applyBorder="1" applyAlignment="1">
      <alignment horizontal="right" vertical="center" wrapText="1"/>
    </xf>
    <xf numFmtId="164" fontId="2" fillId="3" borderId="2" xfId="0" applyNumberFormat="1" applyFont="1" applyFill="1" applyBorder="1" applyAlignment="1">
      <alignment horizontal="justify" vertical="center" wrapText="1"/>
    </xf>
    <xf numFmtId="165" fontId="2" fillId="3" borderId="2" xfId="86" applyNumberFormat="1" applyFont="1" applyFill="1" applyBorder="1" applyAlignment="1">
      <alignment horizontal="right" vertical="center"/>
    </xf>
    <xf numFmtId="4" fontId="11" fillId="3" borderId="5" xfId="0" applyNumberFormat="1" applyFont="1" applyFill="1" applyBorder="1" applyAlignment="1">
      <alignment horizontal="right"/>
    </xf>
    <xf numFmtId="0" fontId="6" fillId="3" borderId="0" xfId="0" applyFont="1" applyFill="1"/>
    <xf numFmtId="164" fontId="2" fillId="2" borderId="2" xfId="94" applyNumberFormat="1" applyFont="1" applyBorder="1" applyAlignment="1">
      <alignment horizontal="justify" vertical="center" wrapText="1"/>
    </xf>
    <xf numFmtId="164" fontId="2" fillId="2" borderId="2" xfId="95" applyNumberFormat="1" applyFont="1" applyBorder="1" applyAlignment="1">
      <alignment horizontal="justify" vertical="center" wrapText="1"/>
    </xf>
    <xf numFmtId="49" fontId="2" fillId="2" borderId="2" xfId="96" applyNumberFormat="1" applyFont="1" applyBorder="1" applyAlignment="1">
      <alignment horizontal="justify" vertical="center" wrapText="1"/>
    </xf>
    <xf numFmtId="164" fontId="2" fillId="2" borderId="2" xfId="24" applyNumberFormat="1" applyFont="1" applyBorder="1" applyAlignment="1">
      <alignment horizontal="justify" vertical="center" wrapText="1"/>
    </xf>
    <xf numFmtId="49" fontId="2" fillId="2" borderId="2" xfId="130" applyNumberFormat="1" applyFont="1" applyFill="1" applyBorder="1" applyAlignment="1">
      <alignment horizontal="center" vertical="center" wrapText="1"/>
    </xf>
    <xf numFmtId="49" fontId="2" fillId="3" borderId="2" xfId="130" applyNumberFormat="1" applyFont="1" applyFill="1" applyBorder="1" applyAlignment="1">
      <alignment horizontal="center" vertical="center" wrapText="1"/>
    </xf>
    <xf numFmtId="3" fontId="2" fillId="3" borderId="2" xfId="13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2" fillId="2" borderId="15" xfId="9" applyNumberFormat="1" applyFont="1" applyFill="1" applyBorder="1" applyAlignment="1">
      <alignment horizontal="justify" vertical="center" wrapText="1"/>
    </xf>
    <xf numFmtId="164" fontId="2" fillId="2" borderId="2" xfId="129" applyNumberFormat="1" applyFont="1" applyFill="1" applyBorder="1" applyAlignment="1">
      <alignment horizontal="justify" vertical="center" wrapText="1"/>
    </xf>
    <xf numFmtId="165" fontId="2" fillId="3" borderId="2" xfId="26" applyNumberFormat="1" applyFont="1" applyFill="1" applyBorder="1" applyAlignment="1">
      <alignment horizontal="right" vertical="center"/>
    </xf>
    <xf numFmtId="165" fontId="2" fillId="3" borderId="3" xfId="75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49" fontId="2" fillId="2" borderId="1" xfId="0" applyNumberFormat="1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right" vertical="center"/>
    </xf>
    <xf numFmtId="164" fontId="1" fillId="2" borderId="13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</cellXfs>
  <cellStyles count="135">
    <cellStyle name="Обычный" xfId="0" builtinId="0"/>
    <cellStyle name="Обычный 10" xfId="22"/>
    <cellStyle name="Обычный 10 2" xfId="131"/>
    <cellStyle name="Обычный 10 3" xfId="133"/>
    <cellStyle name="Обычный 11" xfId="24"/>
    <cellStyle name="Обычный 11 2" xfId="132"/>
    <cellStyle name="Обычный 11 3" xfId="134"/>
    <cellStyle name="Обычный 12" xfId="26"/>
    <cellStyle name="Обычный 13" xfId="28"/>
    <cellStyle name="Обычный 14" xfId="30"/>
    <cellStyle name="Обычный 15" xfId="32"/>
    <cellStyle name="Обычный 16" xfId="34"/>
    <cellStyle name="Обычный 17" xfId="36"/>
    <cellStyle name="Обычный 18" xfId="38"/>
    <cellStyle name="Обычный 19" xfId="40"/>
    <cellStyle name="Обычный 2" xfId="1"/>
    <cellStyle name="Обычный 2 10" xfId="12"/>
    <cellStyle name="Обычный 2 11" xfId="14"/>
    <cellStyle name="Обычный 2 12" xfId="19"/>
    <cellStyle name="Обычный 2 13" xfId="21"/>
    <cellStyle name="Обычный 2 14" xfId="23"/>
    <cellStyle name="Обычный 2 15" xfId="25"/>
    <cellStyle name="Обычный 2 16" xfId="27"/>
    <cellStyle name="Обычный 2 17" xfId="29"/>
    <cellStyle name="Обычный 2 18" xfId="31"/>
    <cellStyle name="Обычный 2 19" xfId="33"/>
    <cellStyle name="Обычный 2 2" xfId="2"/>
    <cellStyle name="Обычный 2 20" xfId="35"/>
    <cellStyle name="Обычный 2 21" xfId="37"/>
    <cellStyle name="Обычный 2 22" xfId="39"/>
    <cellStyle name="Обычный 2 23" xfId="41"/>
    <cellStyle name="Обычный 2 24" xfId="43"/>
    <cellStyle name="Обычный 2 25" xfId="45"/>
    <cellStyle name="Обычный 2 26" xfId="47"/>
    <cellStyle name="Обычный 2 27" xfId="49"/>
    <cellStyle name="Обычный 2 28" xfId="51"/>
    <cellStyle name="Обычный 2 29" xfId="53"/>
    <cellStyle name="Обычный 2 3" xfId="6"/>
    <cellStyle name="Обычный 2 30" xfId="55"/>
    <cellStyle name="Обычный 2 31" xfId="56"/>
    <cellStyle name="Обычный 2 32" xfId="58"/>
    <cellStyle name="Обычный 2 33" xfId="60"/>
    <cellStyle name="Обычный 2 34" xfId="62"/>
    <cellStyle name="Обычный 2 35" xfId="68"/>
    <cellStyle name="Обычный 2 36" xfId="66"/>
    <cellStyle name="Обычный 2 37" xfId="13"/>
    <cellStyle name="Обычный 2 38" xfId="73"/>
    <cellStyle name="Обычный 2 39" xfId="72"/>
    <cellStyle name="Обычный 2 4" xfId="8"/>
    <cellStyle name="Обычный 2 40" xfId="74"/>
    <cellStyle name="Обычный 2 41" xfId="69"/>
    <cellStyle name="Обычный 2 42" xfId="98"/>
    <cellStyle name="Обычный 2 43" xfId="99"/>
    <cellStyle name="Обычный 2 44" xfId="100"/>
    <cellStyle name="Обычный 2 45" xfId="101"/>
    <cellStyle name="Обычный 2 46" xfId="102"/>
    <cellStyle name="Обычный 2 47" xfId="103"/>
    <cellStyle name="Обычный 2 48" xfId="104"/>
    <cellStyle name="Обычный 2 49" xfId="105"/>
    <cellStyle name="Обычный 2 5" xfId="10"/>
    <cellStyle name="Обычный 2 50" xfId="106"/>
    <cellStyle name="Обычный 2 51" xfId="107"/>
    <cellStyle name="Обычный 2 52" xfId="108"/>
    <cellStyle name="Обычный 2 53" xfId="109"/>
    <cellStyle name="Обычный 2 54" xfId="110"/>
    <cellStyle name="Обычный 2 55" xfId="111"/>
    <cellStyle name="Обычный 2 56" xfId="112"/>
    <cellStyle name="Обычный 2 57" xfId="113"/>
    <cellStyle name="Обычный 2 58" xfId="97"/>
    <cellStyle name="Обычный 2 59" xfId="120"/>
    <cellStyle name="Обычный 2 6" xfId="11"/>
    <cellStyle name="Обычный 2 60" xfId="115"/>
    <cellStyle name="Обычный 2 61" xfId="122"/>
    <cellStyle name="Обычный 2 7" xfId="16"/>
    <cellStyle name="Обычный 2 8" xfId="15"/>
    <cellStyle name="Обычный 2 9" xfId="17"/>
    <cellStyle name="Обычный 20" xfId="42"/>
    <cellStyle name="Обычный 21" xfId="44"/>
    <cellStyle name="Обычный 22" xfId="46"/>
    <cellStyle name="Обычный 23" xfId="48"/>
    <cellStyle name="Обычный 24" xfId="50"/>
    <cellStyle name="Обычный 25" xfId="52"/>
    <cellStyle name="Обычный 26" xfId="54"/>
    <cellStyle name="Обычный 27" xfId="77"/>
    <cellStyle name="Обычный 28" xfId="57"/>
    <cellStyle name="Обычный 29" xfId="59"/>
    <cellStyle name="Обычный 3" xfId="4"/>
    <cellStyle name="Обычный 30" xfId="61"/>
    <cellStyle name="Обычный 31" xfId="63"/>
    <cellStyle name="Обычный 32" xfId="64"/>
    <cellStyle name="Обычный 33" xfId="84"/>
    <cellStyle name="Обычный 34" xfId="65"/>
    <cellStyle name="Обычный 35" xfId="67"/>
    <cellStyle name="Обычный 36" xfId="78"/>
    <cellStyle name="Обычный 37" xfId="70"/>
    <cellStyle name="Обычный 38" xfId="71"/>
    <cellStyle name="Обычный 39" xfId="75"/>
    <cellStyle name="Обычный 4" xfId="5"/>
    <cellStyle name="Обычный 40" xfId="76"/>
    <cellStyle name="Обычный 41" xfId="82"/>
    <cellStyle name="Обычный 42" xfId="81"/>
    <cellStyle name="Обычный 43" xfId="83"/>
    <cellStyle name="Обычный 44" xfId="79"/>
    <cellStyle name="Обычный 45" xfId="80"/>
    <cellStyle name="Обычный 46" xfId="85"/>
    <cellStyle name="Обычный 47" xfId="86"/>
    <cellStyle name="Обычный 48" xfId="87"/>
    <cellStyle name="Обычный 49" xfId="88"/>
    <cellStyle name="Обычный 5" xfId="7"/>
    <cellStyle name="Обычный 50" xfId="89"/>
    <cellStyle name="Обычный 51" xfId="90"/>
    <cellStyle name="Обычный 52" xfId="91"/>
    <cellStyle name="Обычный 53" xfId="92"/>
    <cellStyle name="Обычный 54" xfId="93"/>
    <cellStyle name="Обычный 55" xfId="94"/>
    <cellStyle name="Обычный 55 2" xfId="114"/>
    <cellStyle name="Обычный 55 3" xfId="125"/>
    <cellStyle name="Обычный 56" xfId="95"/>
    <cellStyle name="Обычный 56 2" xfId="116"/>
    <cellStyle name="Обычный 56 3" xfId="126"/>
    <cellStyle name="Обычный 57" xfId="96"/>
    <cellStyle name="Обычный 57 2" xfId="117"/>
    <cellStyle name="Обычный 57 3" xfId="127"/>
    <cellStyle name="Обычный 58" xfId="130"/>
    <cellStyle name="Обычный 58 2" xfId="118"/>
    <cellStyle name="Обычный 58 3" xfId="128"/>
    <cellStyle name="Обычный 59" xfId="119"/>
    <cellStyle name="Обычный 6" xfId="9"/>
    <cellStyle name="Обычный 60" xfId="124"/>
    <cellStyle name="Обычный 61" xfId="121"/>
    <cellStyle name="Обычный 62" xfId="123"/>
    <cellStyle name="Обычный 63" xfId="129"/>
    <cellStyle name="Обычный 7" xfId="3"/>
    <cellStyle name="Обычный 8" xfId="18"/>
    <cellStyle name="Обычный 9" xfId="2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2:AK83"/>
  <sheetViews>
    <sheetView showGridLines="0" tabSelected="1" zoomScale="72" zoomScaleNormal="72" workbookViewId="0">
      <selection activeCell="AE83" sqref="A1:AF83"/>
    </sheetView>
  </sheetViews>
  <sheetFormatPr defaultRowHeight="10.15" customHeight="1"/>
  <cols>
    <col min="1" max="1" width="81" style="63" customWidth="1"/>
    <col min="2" max="2" width="9" style="63" customWidth="1"/>
    <col min="3" max="3" width="13.42578125" style="63" customWidth="1"/>
    <col min="4" max="4" width="6.85546875" style="63" customWidth="1"/>
    <col min="5" max="5" width="16.85546875" style="63" customWidth="1"/>
    <col min="6" max="19" width="8" style="63" hidden="1" customWidth="1"/>
    <col min="20" max="20" width="10.28515625" style="64" customWidth="1"/>
    <col min="21" max="26" width="0" style="63" hidden="1" customWidth="1"/>
    <col min="27" max="27" width="11.5703125" style="63" customWidth="1"/>
    <col min="28" max="29" width="0" style="63" hidden="1" customWidth="1"/>
    <col min="30" max="30" width="11.85546875" style="63" customWidth="1"/>
    <col min="31" max="31" width="11" style="63" customWidth="1"/>
    <col min="32" max="32" width="0.140625" style="63" hidden="1" customWidth="1"/>
    <col min="33" max="16384" width="9.140625" style="63"/>
  </cols>
  <sheetData>
    <row r="2" spans="1:32" ht="22.5" customHeight="1">
      <c r="AD2" s="144"/>
      <c r="AE2" s="144"/>
    </row>
    <row r="3" spans="1:32" ht="16.7" customHeight="1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109"/>
      <c r="U3" s="65"/>
      <c r="V3" s="66"/>
      <c r="W3" s="66"/>
      <c r="X3" s="66"/>
      <c r="Y3" s="66"/>
      <c r="Z3" s="67"/>
      <c r="AA3" s="67"/>
      <c r="AB3" s="67"/>
      <c r="AC3" s="67"/>
      <c r="AD3" s="67"/>
      <c r="AE3" s="67" t="s">
        <v>129</v>
      </c>
      <c r="AF3" s="67"/>
    </row>
    <row r="4" spans="1:32" ht="16.7" customHeight="1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109"/>
      <c r="U4" s="65"/>
      <c r="V4" s="66"/>
      <c r="W4" s="66"/>
      <c r="X4" s="66"/>
      <c r="Y4" s="66"/>
      <c r="Z4" s="67"/>
      <c r="AA4" s="67"/>
      <c r="AB4" s="67"/>
      <c r="AC4" s="67"/>
      <c r="AD4" s="67"/>
      <c r="AE4" s="67" t="s">
        <v>163</v>
      </c>
      <c r="AF4" s="67"/>
    </row>
    <row r="5" spans="1:32" ht="16.7" customHeight="1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109"/>
      <c r="U5" s="65"/>
      <c r="V5" s="66"/>
      <c r="W5" s="66"/>
      <c r="X5" s="66"/>
      <c r="Y5" s="66"/>
      <c r="Z5" s="67"/>
      <c r="AA5" s="67"/>
      <c r="AB5" s="67"/>
      <c r="AC5" s="67"/>
      <c r="AD5" s="67"/>
      <c r="AE5" s="67" t="s">
        <v>0</v>
      </c>
      <c r="AF5" s="67"/>
    </row>
    <row r="6" spans="1:32" ht="16.7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109"/>
      <c r="U6" s="65"/>
      <c r="V6" s="66"/>
      <c r="W6" s="66"/>
      <c r="X6" s="66"/>
      <c r="Y6" s="66"/>
      <c r="Z6" s="67"/>
      <c r="AA6" s="67"/>
      <c r="AB6" s="67"/>
      <c r="AC6" s="67"/>
      <c r="AD6" s="67"/>
      <c r="AE6" s="67" t="s">
        <v>1</v>
      </c>
      <c r="AF6" s="67"/>
    </row>
    <row r="7" spans="1:32" ht="16.7" customHeight="1">
      <c r="A7" s="65"/>
      <c r="B7" s="65"/>
      <c r="C7" s="65"/>
      <c r="D7" s="65"/>
      <c r="E7" s="109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145" t="s">
        <v>131</v>
      </c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67"/>
    </row>
    <row r="8" spans="1:32" ht="16.7" customHeight="1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146" t="s">
        <v>132</v>
      </c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67"/>
    </row>
    <row r="9" spans="1:32" ht="16.7" customHeight="1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109"/>
      <c r="U9" s="68"/>
      <c r="V9" s="68"/>
      <c r="W9" s="68"/>
      <c r="X9" s="68"/>
      <c r="Y9" s="68"/>
      <c r="Z9" s="68"/>
      <c r="AA9" s="146" t="s">
        <v>164</v>
      </c>
      <c r="AB9" s="146"/>
      <c r="AC9" s="146"/>
      <c r="AD9" s="146"/>
      <c r="AE9" s="146"/>
      <c r="AF9" s="67"/>
    </row>
    <row r="10" spans="1:32" ht="15" customHeight="1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109"/>
      <c r="U10" s="65"/>
      <c r="V10" s="66"/>
      <c r="W10" s="66"/>
      <c r="X10" s="66"/>
      <c r="Y10" s="66"/>
      <c r="Z10" s="67"/>
      <c r="AA10" s="67"/>
      <c r="AB10" s="67"/>
      <c r="AC10" s="67"/>
      <c r="AD10" s="67"/>
      <c r="AE10" s="67"/>
      <c r="AF10" s="67"/>
    </row>
    <row r="11" spans="1:32" ht="38.85" customHeight="1">
      <c r="A11" s="149" t="s">
        <v>161</v>
      </c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</row>
    <row r="12" spans="1:32" ht="15"/>
    <row r="13" spans="1:32" ht="19.5" customHeight="1" thickBot="1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138"/>
      <c r="U13" s="69"/>
      <c r="V13" s="69"/>
      <c r="W13" s="69"/>
      <c r="X13" s="69"/>
      <c r="Y13" s="69"/>
      <c r="Z13" s="69"/>
      <c r="AA13" s="69"/>
      <c r="AB13" s="69"/>
      <c r="AC13" s="69"/>
      <c r="AD13" s="150" t="s">
        <v>2</v>
      </c>
      <c r="AE13" s="150"/>
      <c r="AF13" s="69"/>
    </row>
    <row r="14" spans="1:32" ht="16.7" customHeight="1">
      <c r="A14" s="151" t="s">
        <v>4</v>
      </c>
      <c r="B14" s="153" t="s">
        <v>5</v>
      </c>
      <c r="C14" s="153" t="s">
        <v>6</v>
      </c>
      <c r="D14" s="153" t="s">
        <v>7</v>
      </c>
      <c r="E14" s="153" t="s">
        <v>8</v>
      </c>
      <c r="F14" s="153" t="s">
        <v>8</v>
      </c>
      <c r="G14" s="153" t="s">
        <v>8</v>
      </c>
      <c r="H14" s="153" t="s">
        <v>8</v>
      </c>
      <c r="I14" s="153" t="s">
        <v>8</v>
      </c>
      <c r="J14" s="153" t="s">
        <v>8</v>
      </c>
      <c r="K14" s="153" t="s">
        <v>8</v>
      </c>
      <c r="L14" s="153" t="s">
        <v>8</v>
      </c>
      <c r="M14" s="153" t="s">
        <v>8</v>
      </c>
      <c r="N14" s="153" t="s">
        <v>8</v>
      </c>
      <c r="O14" s="153" t="s">
        <v>8</v>
      </c>
      <c r="P14" s="153" t="s">
        <v>8</v>
      </c>
      <c r="Q14" s="153" t="s">
        <v>8</v>
      </c>
      <c r="R14" s="153" t="s">
        <v>8</v>
      </c>
      <c r="S14" s="153" t="s">
        <v>8</v>
      </c>
      <c r="T14" s="153" t="s">
        <v>9</v>
      </c>
      <c r="U14" s="153" t="s">
        <v>10</v>
      </c>
      <c r="V14" s="153" t="s">
        <v>11</v>
      </c>
      <c r="W14" s="153" t="s">
        <v>15</v>
      </c>
      <c r="X14" s="153" t="s">
        <v>13</v>
      </c>
      <c r="Y14" s="153" t="s">
        <v>14</v>
      </c>
      <c r="Z14" s="155" t="s">
        <v>4</v>
      </c>
      <c r="AA14" s="155" t="s">
        <v>133</v>
      </c>
      <c r="AB14" s="147" t="s">
        <v>40</v>
      </c>
      <c r="AC14" s="147" t="s">
        <v>41</v>
      </c>
      <c r="AD14" s="155" t="s">
        <v>16</v>
      </c>
      <c r="AE14" s="156"/>
      <c r="AF14" s="157" t="s">
        <v>3</v>
      </c>
    </row>
    <row r="15" spans="1:32" ht="16.7" customHeight="1" thickBot="1">
      <c r="A15" s="152"/>
      <c r="B15" s="154" t="s">
        <v>5</v>
      </c>
      <c r="C15" s="154" t="s">
        <v>6</v>
      </c>
      <c r="D15" s="154" t="s">
        <v>7</v>
      </c>
      <c r="E15" s="154" t="s">
        <v>8</v>
      </c>
      <c r="F15" s="154" t="s">
        <v>8</v>
      </c>
      <c r="G15" s="154" t="s">
        <v>8</v>
      </c>
      <c r="H15" s="154" t="s">
        <v>8</v>
      </c>
      <c r="I15" s="154" t="s">
        <v>8</v>
      </c>
      <c r="J15" s="154" t="s">
        <v>8</v>
      </c>
      <c r="K15" s="154" t="s">
        <v>8</v>
      </c>
      <c r="L15" s="154" t="s">
        <v>8</v>
      </c>
      <c r="M15" s="154" t="s">
        <v>8</v>
      </c>
      <c r="N15" s="154" t="s">
        <v>8</v>
      </c>
      <c r="O15" s="154" t="s">
        <v>8</v>
      </c>
      <c r="P15" s="154" t="s">
        <v>8</v>
      </c>
      <c r="Q15" s="154" t="s">
        <v>8</v>
      </c>
      <c r="R15" s="154" t="s">
        <v>8</v>
      </c>
      <c r="S15" s="154" t="s">
        <v>8</v>
      </c>
      <c r="T15" s="154" t="s">
        <v>9</v>
      </c>
      <c r="U15" s="154" t="s">
        <v>10</v>
      </c>
      <c r="V15" s="154" t="s">
        <v>11</v>
      </c>
      <c r="W15" s="154" t="s">
        <v>12</v>
      </c>
      <c r="X15" s="154" t="s">
        <v>13</v>
      </c>
      <c r="Y15" s="154"/>
      <c r="Z15" s="159"/>
      <c r="AA15" s="159"/>
      <c r="AB15" s="148"/>
      <c r="AC15" s="148"/>
      <c r="AD15" s="139" t="s">
        <v>130</v>
      </c>
      <c r="AE15" s="70" t="s">
        <v>134</v>
      </c>
      <c r="AF15" s="158"/>
    </row>
    <row r="16" spans="1:32" ht="15" hidden="1" customHeight="1">
      <c r="A16" s="11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2"/>
      <c r="U16" s="71"/>
      <c r="V16" s="73"/>
      <c r="W16" s="73"/>
      <c r="X16" s="73"/>
      <c r="Y16" s="73"/>
      <c r="Z16" s="71"/>
      <c r="AA16" s="71"/>
      <c r="AB16" s="71"/>
      <c r="AC16" s="71"/>
      <c r="AD16" s="71"/>
      <c r="AE16" s="74"/>
      <c r="AF16" s="111"/>
    </row>
    <row r="17" spans="1:37" ht="21" customHeight="1" thickBot="1">
      <c r="A17" s="8" t="s">
        <v>17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10"/>
      <c r="W17" s="10"/>
      <c r="X17" s="10"/>
      <c r="Y17" s="10"/>
      <c r="Z17" s="11" t="s">
        <v>17</v>
      </c>
      <c r="AA17" s="12">
        <f>AA18</f>
        <v>54715.253929999992</v>
      </c>
      <c r="AB17" s="12">
        <f t="shared" ref="AB17:AC17" si="0">AB18</f>
        <v>24363.5</v>
      </c>
      <c r="AC17" s="12">
        <f t="shared" si="0"/>
        <v>24363.5</v>
      </c>
      <c r="AD17" s="13">
        <f>AD18</f>
        <v>39835.900000000009</v>
      </c>
      <c r="AE17" s="13">
        <f>AE18</f>
        <v>39806.9</v>
      </c>
      <c r="AF17" s="112"/>
    </row>
    <row r="18" spans="1:37" ht="24.75" customHeight="1" thickBot="1">
      <c r="A18" s="15" t="s">
        <v>18</v>
      </c>
      <c r="B18" s="16" t="s">
        <v>19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7"/>
      <c r="W18" s="17"/>
      <c r="X18" s="17"/>
      <c r="Y18" s="17"/>
      <c r="Z18" s="18" t="s">
        <v>18</v>
      </c>
      <c r="AA18" s="19">
        <f>SUM(AA19:AA72)</f>
        <v>54715.253929999992</v>
      </c>
      <c r="AB18" s="19">
        <f>SUM(AB19:AB72)</f>
        <v>24363.5</v>
      </c>
      <c r="AC18" s="19">
        <f>SUM(AC19:AC72)</f>
        <v>24363.5</v>
      </c>
      <c r="AD18" s="20">
        <f>SUM(AD19:AD72)</f>
        <v>39835.900000000009</v>
      </c>
      <c r="AE18" s="20">
        <f>SUM(AE19:AE72)</f>
        <v>39806.9</v>
      </c>
      <c r="AF18" s="112"/>
    </row>
    <row r="19" spans="1:37" ht="135" customHeight="1">
      <c r="A19" s="21" t="s">
        <v>43</v>
      </c>
      <c r="B19" s="6" t="s">
        <v>19</v>
      </c>
      <c r="C19" s="6" t="s">
        <v>20</v>
      </c>
      <c r="D19" s="6" t="s">
        <v>21</v>
      </c>
      <c r="E19" s="6" t="s">
        <v>44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 t="s">
        <v>22</v>
      </c>
      <c r="U19" s="6"/>
      <c r="V19" s="7"/>
      <c r="W19" s="7"/>
      <c r="X19" s="7"/>
      <c r="Y19" s="7"/>
      <c r="Z19" s="14" t="s">
        <v>43</v>
      </c>
      <c r="AA19" s="79">
        <v>50</v>
      </c>
      <c r="AB19" s="79">
        <v>20</v>
      </c>
      <c r="AC19" s="79">
        <v>20</v>
      </c>
      <c r="AD19" s="79">
        <v>50</v>
      </c>
      <c r="AE19" s="79">
        <v>50</v>
      </c>
      <c r="AF19" s="112"/>
    </row>
    <row r="20" spans="1:37" ht="111" customHeight="1">
      <c r="A20" s="22" t="s">
        <v>45</v>
      </c>
      <c r="B20" s="3" t="s">
        <v>19</v>
      </c>
      <c r="C20" s="3" t="s">
        <v>20</v>
      </c>
      <c r="D20" s="3" t="s">
        <v>21</v>
      </c>
      <c r="E20" s="3" t="s">
        <v>46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 t="s">
        <v>23</v>
      </c>
      <c r="U20" s="3"/>
      <c r="V20" s="4"/>
      <c r="W20" s="4"/>
      <c r="X20" s="4"/>
      <c r="Y20" s="4"/>
      <c r="Z20" s="2" t="s">
        <v>45</v>
      </c>
      <c r="AA20" s="80">
        <f>14215.3+298+50</f>
        <v>14563.3</v>
      </c>
      <c r="AB20" s="80">
        <v>13620.9</v>
      </c>
      <c r="AC20" s="80">
        <v>13620.9</v>
      </c>
      <c r="AD20" s="80">
        <v>14427</v>
      </c>
      <c r="AE20" s="80">
        <v>14623.6</v>
      </c>
      <c r="AF20" s="29">
        <f t="shared" ref="AF20" si="1">7317.7+316.4+632.8+2496.6+21.3+6.5</f>
        <v>10791.3</v>
      </c>
    </row>
    <row r="21" spans="1:37" ht="102" customHeight="1">
      <c r="A21" s="22" t="s">
        <v>47</v>
      </c>
      <c r="B21" s="3" t="s">
        <v>19</v>
      </c>
      <c r="C21" s="3" t="s">
        <v>20</v>
      </c>
      <c r="D21" s="3" t="s">
        <v>21</v>
      </c>
      <c r="E21" s="3" t="s">
        <v>48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 t="s">
        <v>22</v>
      </c>
      <c r="U21" s="3"/>
      <c r="V21" s="4"/>
      <c r="W21" s="4"/>
      <c r="X21" s="4"/>
      <c r="Y21" s="4"/>
      <c r="Z21" s="2" t="s">
        <v>47</v>
      </c>
      <c r="AA21" s="80">
        <f>3859.7+6.5+50+5+32-36</f>
        <v>3917.2</v>
      </c>
      <c r="AB21" s="80"/>
      <c r="AC21" s="80"/>
      <c r="AD21" s="81">
        <v>1538.4</v>
      </c>
      <c r="AE21" s="81">
        <v>1547.3</v>
      </c>
      <c r="AF21" s="113"/>
    </row>
    <row r="22" spans="1:37" ht="110.25" customHeight="1">
      <c r="A22" s="22" t="s">
        <v>49</v>
      </c>
      <c r="B22" s="3" t="s">
        <v>19</v>
      </c>
      <c r="C22" s="3" t="s">
        <v>20</v>
      </c>
      <c r="D22" s="3" t="s">
        <v>21</v>
      </c>
      <c r="E22" s="3" t="s">
        <v>48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 t="s">
        <v>24</v>
      </c>
      <c r="U22" s="3"/>
      <c r="V22" s="4"/>
      <c r="W22" s="4"/>
      <c r="X22" s="4"/>
      <c r="Y22" s="4"/>
      <c r="Z22" s="2" t="s">
        <v>49</v>
      </c>
      <c r="AA22" s="80">
        <v>191.1</v>
      </c>
      <c r="AB22" s="80"/>
      <c r="AC22" s="80"/>
      <c r="AD22" s="81">
        <v>192.2</v>
      </c>
      <c r="AE22" s="81">
        <v>192.2</v>
      </c>
      <c r="AF22" s="113"/>
    </row>
    <row r="23" spans="1:37" ht="94.5" customHeight="1">
      <c r="A23" s="22" t="s">
        <v>50</v>
      </c>
      <c r="B23" s="3" t="s">
        <v>19</v>
      </c>
      <c r="C23" s="3" t="s">
        <v>20</v>
      </c>
      <c r="D23" s="3" t="s">
        <v>21</v>
      </c>
      <c r="E23" s="3" t="s">
        <v>48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 t="s">
        <v>25</v>
      </c>
      <c r="U23" s="3"/>
      <c r="V23" s="4"/>
      <c r="W23" s="4"/>
      <c r="X23" s="4"/>
      <c r="Y23" s="4"/>
      <c r="Z23" s="2" t="s">
        <v>50</v>
      </c>
      <c r="AA23" s="34">
        <v>18</v>
      </c>
      <c r="AB23" s="34">
        <v>3</v>
      </c>
      <c r="AC23" s="34">
        <v>3</v>
      </c>
      <c r="AD23" s="35">
        <v>33</v>
      </c>
      <c r="AE23" s="35">
        <v>33</v>
      </c>
      <c r="AF23" s="29">
        <v>3</v>
      </c>
    </row>
    <row r="24" spans="1:37" ht="108.75" customHeight="1">
      <c r="A24" s="22" t="s">
        <v>51</v>
      </c>
      <c r="B24" s="3" t="s">
        <v>19</v>
      </c>
      <c r="C24" s="3" t="s">
        <v>20</v>
      </c>
      <c r="D24" s="3" t="s">
        <v>21</v>
      </c>
      <c r="E24" s="3" t="s">
        <v>52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 t="s">
        <v>22</v>
      </c>
      <c r="U24" s="3"/>
      <c r="V24" s="4"/>
      <c r="W24" s="4"/>
      <c r="X24" s="4"/>
      <c r="Y24" s="4"/>
      <c r="Z24" s="2" t="s">
        <v>51</v>
      </c>
      <c r="AA24" s="36">
        <v>50</v>
      </c>
      <c r="AB24" s="36"/>
      <c r="AC24" s="36"/>
      <c r="AD24" s="37">
        <v>50</v>
      </c>
      <c r="AE24" s="37">
        <v>50</v>
      </c>
      <c r="AF24" s="113"/>
    </row>
    <row r="25" spans="1:37" ht="114" customHeight="1">
      <c r="A25" s="22" t="s">
        <v>53</v>
      </c>
      <c r="B25" s="3" t="s">
        <v>19</v>
      </c>
      <c r="C25" s="3" t="s">
        <v>20</v>
      </c>
      <c r="D25" s="3" t="s">
        <v>21</v>
      </c>
      <c r="E25" s="3" t="s">
        <v>54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 t="s">
        <v>22</v>
      </c>
      <c r="U25" s="3"/>
      <c r="V25" s="4"/>
      <c r="W25" s="4"/>
      <c r="X25" s="4"/>
      <c r="Y25" s="4"/>
      <c r="Z25" s="2" t="s">
        <v>53</v>
      </c>
      <c r="AA25" s="38">
        <v>0.2</v>
      </c>
      <c r="AB25" s="38"/>
      <c r="AC25" s="38"/>
      <c r="AD25" s="39">
        <v>0.2</v>
      </c>
      <c r="AE25" s="39">
        <v>0.2</v>
      </c>
      <c r="AF25" s="113"/>
    </row>
    <row r="26" spans="1:37" ht="105.75" customHeight="1">
      <c r="A26" s="132" t="s">
        <v>153</v>
      </c>
      <c r="B26" s="3" t="s">
        <v>19</v>
      </c>
      <c r="C26" s="3" t="s">
        <v>20</v>
      </c>
      <c r="D26" s="3" t="s">
        <v>21</v>
      </c>
      <c r="E26" s="3" t="s">
        <v>71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 t="s">
        <v>29</v>
      </c>
      <c r="T26" s="32">
        <v>540</v>
      </c>
      <c r="U26" s="3"/>
      <c r="V26" s="4"/>
      <c r="W26" s="4"/>
      <c r="X26" s="4"/>
      <c r="Y26" s="4"/>
      <c r="Z26" s="2"/>
      <c r="AA26" s="38">
        <v>76.7</v>
      </c>
      <c r="AB26" s="38">
        <v>53.5</v>
      </c>
      <c r="AC26" s="38">
        <v>53.5</v>
      </c>
      <c r="AD26" s="39">
        <v>0</v>
      </c>
      <c r="AE26" s="39">
        <v>0</v>
      </c>
      <c r="AF26" s="113"/>
    </row>
    <row r="27" spans="1:37" ht="106.5" customHeight="1">
      <c r="A27" s="131" t="s">
        <v>152</v>
      </c>
      <c r="B27" s="3" t="s">
        <v>19</v>
      </c>
      <c r="C27" s="3" t="s">
        <v>20</v>
      </c>
      <c r="D27" s="3" t="s">
        <v>127</v>
      </c>
      <c r="E27" s="3" t="s">
        <v>73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 t="s">
        <v>29</v>
      </c>
      <c r="T27" s="32">
        <v>540</v>
      </c>
      <c r="U27" s="1">
        <v>114.6</v>
      </c>
      <c r="V27" s="1">
        <v>114.6</v>
      </c>
      <c r="W27" s="1">
        <v>114.6</v>
      </c>
      <c r="X27" s="28">
        <v>114.6</v>
      </c>
      <c r="Y27" s="4"/>
      <c r="Z27" s="2"/>
      <c r="AA27" s="142">
        <f>180.4+46.2</f>
        <v>226.60000000000002</v>
      </c>
      <c r="AB27" s="142">
        <v>114.6</v>
      </c>
      <c r="AC27" s="142">
        <v>114.6</v>
      </c>
      <c r="AD27" s="40">
        <v>0</v>
      </c>
      <c r="AE27" s="40">
        <v>0</v>
      </c>
      <c r="AF27" s="113"/>
    </row>
    <row r="28" spans="1:37" ht="79.5" customHeight="1">
      <c r="A28" s="23" t="s">
        <v>151</v>
      </c>
      <c r="B28" s="3" t="s">
        <v>19</v>
      </c>
      <c r="C28" s="3" t="s">
        <v>20</v>
      </c>
      <c r="D28" s="3" t="s">
        <v>35</v>
      </c>
      <c r="E28" s="3" t="s">
        <v>56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 t="s">
        <v>42</v>
      </c>
      <c r="U28" s="3"/>
      <c r="V28" s="4"/>
      <c r="W28" s="4"/>
      <c r="X28" s="4"/>
      <c r="Y28" s="4"/>
      <c r="Z28" s="5" t="s">
        <v>55</v>
      </c>
      <c r="AA28" s="41">
        <v>0</v>
      </c>
      <c r="AB28" s="41"/>
      <c r="AC28" s="41"/>
      <c r="AD28" s="42">
        <v>0</v>
      </c>
      <c r="AE28" s="42">
        <v>1416.5</v>
      </c>
      <c r="AF28" s="114"/>
    </row>
    <row r="29" spans="1:37" ht="45.75" customHeight="1">
      <c r="A29" s="23" t="s">
        <v>57</v>
      </c>
      <c r="B29" s="3" t="s">
        <v>19</v>
      </c>
      <c r="C29" s="3" t="s">
        <v>20</v>
      </c>
      <c r="D29" s="3" t="s">
        <v>26</v>
      </c>
      <c r="E29" s="3" t="s">
        <v>58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 t="s">
        <v>27</v>
      </c>
      <c r="U29" s="3"/>
      <c r="V29" s="4"/>
      <c r="W29" s="4"/>
      <c r="X29" s="4"/>
      <c r="Y29" s="4"/>
      <c r="Z29" s="5" t="s">
        <v>57</v>
      </c>
      <c r="AA29" s="43">
        <v>50</v>
      </c>
      <c r="AB29" s="43">
        <v>50</v>
      </c>
      <c r="AC29" s="43">
        <v>50</v>
      </c>
      <c r="AD29" s="44">
        <v>50</v>
      </c>
      <c r="AE29" s="44">
        <v>50</v>
      </c>
      <c r="AF29" s="113"/>
    </row>
    <row r="30" spans="1:37" ht="117.75" customHeight="1">
      <c r="A30" s="22" t="s">
        <v>59</v>
      </c>
      <c r="B30" s="3" t="s">
        <v>19</v>
      </c>
      <c r="C30" s="3" t="s">
        <v>20</v>
      </c>
      <c r="D30" s="3" t="s">
        <v>28</v>
      </c>
      <c r="E30" s="3" t="s">
        <v>60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 t="s">
        <v>22</v>
      </c>
      <c r="U30" s="3"/>
      <c r="V30" s="4"/>
      <c r="W30" s="4"/>
      <c r="X30" s="4"/>
      <c r="Y30" s="4"/>
      <c r="Z30" s="2" t="s">
        <v>59</v>
      </c>
      <c r="AA30" s="45">
        <v>0</v>
      </c>
      <c r="AB30" s="45">
        <v>20</v>
      </c>
      <c r="AC30" s="45">
        <v>20</v>
      </c>
      <c r="AD30" s="46">
        <v>20</v>
      </c>
      <c r="AE30" s="46">
        <v>20</v>
      </c>
      <c r="AF30" s="113"/>
      <c r="AK30" s="115"/>
    </row>
    <row r="31" spans="1:37" ht="132.75" customHeight="1">
      <c r="A31" s="22" t="s">
        <v>61</v>
      </c>
      <c r="B31" s="3" t="s">
        <v>19</v>
      </c>
      <c r="C31" s="3" t="s">
        <v>20</v>
      </c>
      <c r="D31" s="3" t="s">
        <v>28</v>
      </c>
      <c r="E31" s="3" t="s">
        <v>62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 t="s">
        <v>22</v>
      </c>
      <c r="U31" s="3"/>
      <c r="V31" s="4"/>
      <c r="W31" s="4"/>
      <c r="X31" s="4"/>
      <c r="Y31" s="4"/>
      <c r="Z31" s="2" t="s">
        <v>61</v>
      </c>
      <c r="AA31" s="47">
        <f>100</f>
        <v>100</v>
      </c>
      <c r="AB31" s="47">
        <v>100</v>
      </c>
      <c r="AC31" s="47">
        <v>100</v>
      </c>
      <c r="AD31" s="47">
        <v>100</v>
      </c>
      <c r="AE31" s="47">
        <v>100</v>
      </c>
      <c r="AF31" s="113"/>
    </row>
    <row r="32" spans="1:37" ht="110.25" customHeight="1">
      <c r="A32" s="22" t="s">
        <v>63</v>
      </c>
      <c r="B32" s="3" t="s">
        <v>19</v>
      </c>
      <c r="C32" s="3" t="s">
        <v>20</v>
      </c>
      <c r="D32" s="3" t="s">
        <v>28</v>
      </c>
      <c r="E32" s="3" t="s">
        <v>64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 t="s">
        <v>25</v>
      </c>
      <c r="U32" s="3"/>
      <c r="V32" s="4"/>
      <c r="W32" s="4"/>
      <c r="X32" s="4"/>
      <c r="Y32" s="4"/>
      <c r="Z32" s="2" t="s">
        <v>63</v>
      </c>
      <c r="AA32" s="82">
        <v>260</v>
      </c>
      <c r="AB32" s="82">
        <v>900</v>
      </c>
      <c r="AC32" s="82">
        <v>900</v>
      </c>
      <c r="AD32" s="82">
        <v>290</v>
      </c>
      <c r="AE32" s="82">
        <v>290</v>
      </c>
      <c r="AF32" s="113"/>
    </row>
    <row r="33" spans="1:32" ht="110.25" customHeight="1">
      <c r="A33" s="22" t="s">
        <v>65</v>
      </c>
      <c r="B33" s="3" t="s">
        <v>19</v>
      </c>
      <c r="C33" s="3" t="s">
        <v>20</v>
      </c>
      <c r="D33" s="3" t="s">
        <v>28</v>
      </c>
      <c r="E33" s="3" t="s">
        <v>66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 t="s">
        <v>22</v>
      </c>
      <c r="U33" s="3"/>
      <c r="V33" s="4"/>
      <c r="W33" s="4"/>
      <c r="X33" s="4"/>
      <c r="Y33" s="4"/>
      <c r="Z33" s="2" t="s">
        <v>65</v>
      </c>
      <c r="AA33" s="83">
        <v>168</v>
      </c>
      <c r="AB33" s="83">
        <v>168</v>
      </c>
      <c r="AC33" s="83">
        <v>168</v>
      </c>
      <c r="AD33" s="84">
        <v>169</v>
      </c>
      <c r="AE33" s="84">
        <v>170</v>
      </c>
      <c r="AF33" s="113"/>
    </row>
    <row r="34" spans="1:32" ht="99" customHeight="1">
      <c r="A34" s="22" t="s">
        <v>67</v>
      </c>
      <c r="B34" s="3" t="s">
        <v>19</v>
      </c>
      <c r="C34" s="3" t="s">
        <v>20</v>
      </c>
      <c r="D34" s="3" t="s">
        <v>28</v>
      </c>
      <c r="E34" s="3" t="s">
        <v>68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 t="s">
        <v>22</v>
      </c>
      <c r="U34" s="3"/>
      <c r="V34" s="4"/>
      <c r="W34" s="4"/>
      <c r="X34" s="4"/>
      <c r="Y34" s="4"/>
      <c r="Z34" s="2" t="s">
        <v>67</v>
      </c>
      <c r="AA34" s="85">
        <f>90-65</f>
        <v>25</v>
      </c>
      <c r="AB34" s="85">
        <v>200</v>
      </c>
      <c r="AC34" s="85">
        <v>200</v>
      </c>
      <c r="AD34" s="85">
        <v>100</v>
      </c>
      <c r="AE34" s="85">
        <v>100</v>
      </c>
      <c r="AF34" s="29">
        <v>200</v>
      </c>
    </row>
    <row r="35" spans="1:32" ht="72" customHeight="1">
      <c r="A35" s="133" t="s">
        <v>154</v>
      </c>
      <c r="B35" s="3" t="s">
        <v>19</v>
      </c>
      <c r="C35" s="3" t="s">
        <v>20</v>
      </c>
      <c r="D35" s="3" t="s">
        <v>28</v>
      </c>
      <c r="E35" s="3" t="s">
        <v>70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 t="s">
        <v>25</v>
      </c>
      <c r="U35" s="3"/>
      <c r="V35" s="4"/>
      <c r="W35" s="4"/>
      <c r="X35" s="4"/>
      <c r="Y35" s="4"/>
      <c r="Z35" s="5" t="s">
        <v>69</v>
      </c>
      <c r="AA35" s="48">
        <f>70+50+50</f>
        <v>170</v>
      </c>
      <c r="AB35" s="48">
        <v>70</v>
      </c>
      <c r="AC35" s="48">
        <v>70</v>
      </c>
      <c r="AD35" s="49">
        <v>70</v>
      </c>
      <c r="AE35" s="49">
        <v>70</v>
      </c>
      <c r="AF35" s="29">
        <v>60</v>
      </c>
    </row>
    <row r="36" spans="1:32" ht="118.5" customHeight="1">
      <c r="A36" s="60" t="s">
        <v>141</v>
      </c>
      <c r="B36" s="3" t="s">
        <v>19</v>
      </c>
      <c r="C36" s="3" t="s">
        <v>20</v>
      </c>
      <c r="D36" s="3" t="s">
        <v>28</v>
      </c>
      <c r="E36" s="3" t="s">
        <v>142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 t="s">
        <v>29</v>
      </c>
      <c r="U36" s="3"/>
      <c r="V36" s="4"/>
      <c r="W36" s="4"/>
      <c r="X36" s="4"/>
      <c r="Y36" s="4"/>
      <c r="Z36" s="5" t="s">
        <v>72</v>
      </c>
      <c r="AA36" s="31">
        <v>304</v>
      </c>
      <c r="AB36" s="31">
        <v>114.6</v>
      </c>
      <c r="AC36" s="31">
        <v>114.6</v>
      </c>
      <c r="AD36" s="59">
        <f>114.6-114.6</f>
        <v>0</v>
      </c>
      <c r="AE36" s="59">
        <f>114.6-114.6</f>
        <v>0</v>
      </c>
      <c r="AF36" s="29">
        <v>130.9</v>
      </c>
    </row>
    <row r="37" spans="1:32" ht="51.75" customHeight="1">
      <c r="A37" s="23" t="s">
        <v>74</v>
      </c>
      <c r="B37" s="3" t="s">
        <v>19</v>
      </c>
      <c r="C37" s="3" t="s">
        <v>20</v>
      </c>
      <c r="D37" s="3" t="s">
        <v>28</v>
      </c>
      <c r="E37" s="3" t="s">
        <v>75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 t="s">
        <v>42</v>
      </c>
      <c r="U37" s="3"/>
      <c r="V37" s="4"/>
      <c r="W37" s="4"/>
      <c r="X37" s="4"/>
      <c r="Y37" s="4"/>
      <c r="Z37" s="5" t="s">
        <v>74</v>
      </c>
      <c r="AA37" s="50"/>
      <c r="AB37" s="75"/>
      <c r="AC37" s="75"/>
      <c r="AD37" s="86">
        <v>996</v>
      </c>
      <c r="AE37" s="86">
        <v>1990</v>
      </c>
      <c r="AF37" s="114"/>
    </row>
    <row r="38" spans="1:32" ht="77.25" customHeight="1">
      <c r="A38" s="116" t="s">
        <v>143</v>
      </c>
      <c r="B38" s="3" t="s">
        <v>19</v>
      </c>
      <c r="C38" s="3" t="s">
        <v>30</v>
      </c>
      <c r="D38" s="3" t="s">
        <v>31</v>
      </c>
      <c r="E38" s="3" t="s">
        <v>77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 t="s">
        <v>23</v>
      </c>
      <c r="U38" s="3"/>
      <c r="V38" s="4"/>
      <c r="W38" s="4"/>
      <c r="X38" s="4"/>
      <c r="Y38" s="4"/>
      <c r="Z38" s="5" t="s">
        <v>76</v>
      </c>
      <c r="AA38" s="87">
        <v>1027.5</v>
      </c>
      <c r="AB38" s="87">
        <v>648.4</v>
      </c>
      <c r="AC38" s="87">
        <v>648.4</v>
      </c>
      <c r="AD38" s="88">
        <f>1000+100</f>
        <v>1100</v>
      </c>
      <c r="AE38" s="88">
        <v>1150</v>
      </c>
      <c r="AF38" s="113"/>
    </row>
    <row r="39" spans="1:32" ht="75.75" customHeight="1">
      <c r="A39" s="117" t="s">
        <v>144</v>
      </c>
      <c r="B39" s="3" t="s">
        <v>19</v>
      </c>
      <c r="C39" s="3" t="s">
        <v>30</v>
      </c>
      <c r="D39" s="3" t="s">
        <v>31</v>
      </c>
      <c r="E39" s="3" t="s">
        <v>77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 t="s">
        <v>22</v>
      </c>
      <c r="U39" s="3"/>
      <c r="V39" s="4"/>
      <c r="W39" s="4"/>
      <c r="X39" s="4"/>
      <c r="Y39" s="4"/>
      <c r="Z39" s="2" t="s">
        <v>78</v>
      </c>
      <c r="AA39" s="89">
        <v>57.3</v>
      </c>
      <c r="AB39" s="89">
        <v>3.9</v>
      </c>
      <c r="AC39" s="89">
        <v>3.9</v>
      </c>
      <c r="AD39" s="90">
        <v>62.2</v>
      </c>
      <c r="AE39" s="90">
        <v>118.4</v>
      </c>
      <c r="AF39" s="113"/>
    </row>
    <row r="40" spans="1:32" ht="112.5" customHeight="1">
      <c r="A40" s="22" t="s">
        <v>79</v>
      </c>
      <c r="B40" s="3" t="s">
        <v>19</v>
      </c>
      <c r="C40" s="3" t="s">
        <v>31</v>
      </c>
      <c r="D40" s="3" t="s">
        <v>38</v>
      </c>
      <c r="E40" s="3" t="s">
        <v>80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 t="s">
        <v>22</v>
      </c>
      <c r="U40" s="3"/>
      <c r="V40" s="4"/>
      <c r="W40" s="4"/>
      <c r="X40" s="4"/>
      <c r="Y40" s="4"/>
      <c r="Z40" s="2" t="s">
        <v>79</v>
      </c>
      <c r="AA40" s="91">
        <v>67</v>
      </c>
      <c r="AB40" s="91">
        <v>155.6</v>
      </c>
      <c r="AC40" s="91">
        <v>155.6</v>
      </c>
      <c r="AD40" s="91">
        <v>150.69999999999999</v>
      </c>
      <c r="AE40" s="91">
        <v>150.69999999999999</v>
      </c>
      <c r="AF40" s="113"/>
    </row>
    <row r="41" spans="1:32" ht="111" customHeight="1">
      <c r="A41" s="22" t="s">
        <v>81</v>
      </c>
      <c r="B41" s="3" t="s">
        <v>19</v>
      </c>
      <c r="C41" s="3" t="s">
        <v>31</v>
      </c>
      <c r="D41" s="3" t="s">
        <v>135</v>
      </c>
      <c r="E41" s="3" t="s">
        <v>82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 t="s">
        <v>22</v>
      </c>
      <c r="U41" s="3"/>
      <c r="V41" s="4"/>
      <c r="W41" s="4"/>
      <c r="X41" s="4"/>
      <c r="Y41" s="4"/>
      <c r="Z41" s="2" t="s">
        <v>81</v>
      </c>
      <c r="AA41" s="91">
        <f>450+1200+97.5+38</f>
        <v>1785.5</v>
      </c>
      <c r="AB41" s="91">
        <v>2153</v>
      </c>
      <c r="AC41" s="91">
        <v>2153</v>
      </c>
      <c r="AD41" s="91">
        <v>2250</v>
      </c>
      <c r="AE41" s="91">
        <v>2250</v>
      </c>
      <c r="AF41" s="113"/>
    </row>
    <row r="42" spans="1:32" ht="111" customHeight="1">
      <c r="A42" s="22" t="s">
        <v>121</v>
      </c>
      <c r="B42" s="3" t="s">
        <v>19</v>
      </c>
      <c r="C42" s="3" t="s">
        <v>31</v>
      </c>
      <c r="D42" s="3" t="s">
        <v>135</v>
      </c>
      <c r="E42" s="3" t="s">
        <v>122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 t="s">
        <v>119</v>
      </c>
      <c r="T42" s="76">
        <v>240</v>
      </c>
      <c r="U42" s="1"/>
      <c r="V42" s="1"/>
      <c r="W42" s="1">
        <v>30</v>
      </c>
      <c r="X42" s="28">
        <v>30</v>
      </c>
      <c r="Y42" s="4"/>
      <c r="Z42" s="2"/>
      <c r="AA42" s="91">
        <v>50</v>
      </c>
      <c r="AB42" s="91">
        <v>30</v>
      </c>
      <c r="AC42" s="91">
        <v>30</v>
      </c>
      <c r="AD42" s="91">
        <v>50</v>
      </c>
      <c r="AE42" s="91">
        <v>50</v>
      </c>
      <c r="AF42" s="113"/>
    </row>
    <row r="43" spans="1:32" ht="93.75" hidden="1" customHeight="1">
      <c r="A43" s="22" t="s">
        <v>83</v>
      </c>
      <c r="B43" s="3" t="s">
        <v>19</v>
      </c>
      <c r="C43" s="3" t="s">
        <v>21</v>
      </c>
      <c r="D43" s="3" t="s">
        <v>32</v>
      </c>
      <c r="E43" s="3" t="s">
        <v>84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 t="s">
        <v>22</v>
      </c>
      <c r="U43" s="3"/>
      <c r="V43" s="4"/>
      <c r="W43" s="4"/>
      <c r="X43" s="4"/>
      <c r="Y43" s="4"/>
      <c r="Z43" s="2" t="s">
        <v>83</v>
      </c>
      <c r="AA43" s="31">
        <v>0</v>
      </c>
      <c r="AB43" s="31">
        <v>892.5</v>
      </c>
      <c r="AC43" s="31">
        <v>892.5</v>
      </c>
      <c r="AD43" s="59">
        <v>0</v>
      </c>
      <c r="AE43" s="59">
        <v>0</v>
      </c>
      <c r="AF43" s="113"/>
    </row>
    <row r="44" spans="1:32" s="130" customFormat="1" ht="93.75" customHeight="1">
      <c r="A44" s="125" t="s">
        <v>136</v>
      </c>
      <c r="B44" s="30" t="s">
        <v>19</v>
      </c>
      <c r="C44" s="30" t="s">
        <v>31</v>
      </c>
      <c r="D44" s="30" t="s">
        <v>135</v>
      </c>
      <c r="E44" s="30" t="s">
        <v>150</v>
      </c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3">
        <v>240</v>
      </c>
      <c r="U44" s="31"/>
      <c r="V44" s="31"/>
      <c r="W44" s="31"/>
      <c r="X44" s="31"/>
      <c r="Y44" s="126"/>
      <c r="Z44" s="127"/>
      <c r="AA44" s="128">
        <f>1440+600-120</f>
        <v>1920</v>
      </c>
      <c r="AB44" s="128">
        <v>1600</v>
      </c>
      <c r="AC44" s="128">
        <v>1600</v>
      </c>
      <c r="AD44" s="128">
        <v>2000</v>
      </c>
      <c r="AE44" s="128">
        <v>1600</v>
      </c>
      <c r="AF44" s="129"/>
    </row>
    <row r="45" spans="1:32" ht="110.25" customHeight="1">
      <c r="A45" s="22" t="s">
        <v>65</v>
      </c>
      <c r="B45" s="3" t="s">
        <v>19</v>
      </c>
      <c r="C45" s="3" t="s">
        <v>21</v>
      </c>
      <c r="D45" s="3" t="s">
        <v>33</v>
      </c>
      <c r="E45" s="3" t="s">
        <v>66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 t="s">
        <v>22</v>
      </c>
      <c r="U45" s="3"/>
      <c r="V45" s="4"/>
      <c r="W45" s="4"/>
      <c r="X45" s="4"/>
      <c r="Y45" s="4"/>
      <c r="Z45" s="2" t="s">
        <v>65</v>
      </c>
      <c r="AA45" s="92">
        <v>200</v>
      </c>
      <c r="AB45" s="92">
        <v>200</v>
      </c>
      <c r="AC45" s="92">
        <v>200</v>
      </c>
      <c r="AD45" s="92">
        <f>450-100</f>
        <v>350</v>
      </c>
      <c r="AE45" s="92">
        <v>200</v>
      </c>
      <c r="AF45" s="112"/>
    </row>
    <row r="46" spans="1:32" ht="93" customHeight="1">
      <c r="A46" s="22" t="s">
        <v>117</v>
      </c>
      <c r="B46" s="3" t="s">
        <v>19</v>
      </c>
      <c r="C46" s="3" t="s">
        <v>21</v>
      </c>
      <c r="D46" s="3" t="s">
        <v>33</v>
      </c>
      <c r="E46" s="3" t="s">
        <v>118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 t="s">
        <v>22</v>
      </c>
      <c r="U46" s="3"/>
      <c r="V46" s="4"/>
      <c r="W46" s="4"/>
      <c r="X46" s="4"/>
      <c r="Y46" s="4"/>
      <c r="Z46" s="2" t="s">
        <v>117</v>
      </c>
      <c r="AA46" s="51">
        <v>3.1</v>
      </c>
      <c r="AB46" s="51">
        <v>3</v>
      </c>
      <c r="AC46" s="51">
        <v>3</v>
      </c>
      <c r="AD46" s="52">
        <v>3</v>
      </c>
      <c r="AE46" s="52">
        <v>3</v>
      </c>
      <c r="AF46" s="114"/>
    </row>
    <row r="47" spans="1:32" ht="111" customHeight="1">
      <c r="A47" s="22" t="s">
        <v>85</v>
      </c>
      <c r="B47" s="3" t="s">
        <v>19</v>
      </c>
      <c r="C47" s="3" t="s">
        <v>34</v>
      </c>
      <c r="D47" s="3" t="s">
        <v>20</v>
      </c>
      <c r="E47" s="3" t="s">
        <v>86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 t="s">
        <v>22</v>
      </c>
      <c r="U47" s="3"/>
      <c r="V47" s="4"/>
      <c r="W47" s="4"/>
      <c r="X47" s="4"/>
      <c r="Y47" s="4"/>
      <c r="Z47" s="2" t="s">
        <v>85</v>
      </c>
      <c r="AA47" s="53">
        <v>60</v>
      </c>
      <c r="AB47" s="53"/>
      <c r="AC47" s="53"/>
      <c r="AD47" s="54">
        <v>200</v>
      </c>
      <c r="AE47" s="54">
        <v>200</v>
      </c>
      <c r="AF47" s="113"/>
    </row>
    <row r="48" spans="1:32" ht="98.25" customHeight="1">
      <c r="A48" s="22" t="s">
        <v>155</v>
      </c>
      <c r="B48" s="3" t="s">
        <v>19</v>
      </c>
      <c r="C48" s="3" t="s">
        <v>34</v>
      </c>
      <c r="D48" s="3" t="s">
        <v>20</v>
      </c>
      <c r="E48" s="3" t="s">
        <v>148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 t="s">
        <v>149</v>
      </c>
      <c r="U48" s="3"/>
      <c r="V48" s="4"/>
      <c r="W48" s="4"/>
      <c r="X48" s="4"/>
      <c r="Y48" s="4"/>
      <c r="Z48" s="2"/>
      <c r="AA48" s="53">
        <v>632</v>
      </c>
      <c r="AB48" s="53"/>
      <c r="AC48" s="53"/>
      <c r="AD48" s="54">
        <v>0</v>
      </c>
      <c r="AE48" s="54">
        <v>0</v>
      </c>
      <c r="AF48" s="113"/>
    </row>
    <row r="49" spans="1:32" ht="108" customHeight="1">
      <c r="A49" s="141" t="s">
        <v>157</v>
      </c>
      <c r="B49" s="3" t="s">
        <v>19</v>
      </c>
      <c r="C49" s="30" t="s">
        <v>34</v>
      </c>
      <c r="D49" s="30" t="s">
        <v>30</v>
      </c>
      <c r="E49" s="3" t="s">
        <v>123</v>
      </c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 t="s">
        <v>29</v>
      </c>
      <c r="T49" s="33">
        <v>540</v>
      </c>
      <c r="U49" s="31">
        <v>500.5</v>
      </c>
      <c r="V49" s="31">
        <v>500.5</v>
      </c>
      <c r="W49" s="31">
        <v>500.5</v>
      </c>
      <c r="X49" s="31">
        <v>500.5</v>
      </c>
      <c r="Y49" s="4"/>
      <c r="Z49" s="2"/>
      <c r="AA49" s="55">
        <f>150.5+400</f>
        <v>550.5</v>
      </c>
      <c r="AB49" s="55">
        <v>500.5</v>
      </c>
      <c r="AC49" s="55">
        <v>500.5</v>
      </c>
      <c r="AD49" s="56">
        <v>0</v>
      </c>
      <c r="AE49" s="56">
        <v>0</v>
      </c>
      <c r="AF49" s="113"/>
    </row>
    <row r="50" spans="1:32" ht="127.5" customHeight="1">
      <c r="A50" s="22" t="s">
        <v>120</v>
      </c>
      <c r="B50" s="3" t="s">
        <v>19</v>
      </c>
      <c r="C50" s="3" t="s">
        <v>34</v>
      </c>
      <c r="D50" s="3" t="s">
        <v>30</v>
      </c>
      <c r="E50" s="3" t="s">
        <v>162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 t="s">
        <v>119</v>
      </c>
      <c r="T50" s="32">
        <v>244</v>
      </c>
      <c r="U50" s="1"/>
      <c r="V50" s="1"/>
      <c r="W50" s="1"/>
      <c r="X50" s="1"/>
      <c r="Y50" s="4"/>
      <c r="Z50" s="2"/>
      <c r="AA50" s="31">
        <v>30</v>
      </c>
      <c r="AB50" s="31">
        <v>100</v>
      </c>
      <c r="AC50" s="31">
        <v>100</v>
      </c>
      <c r="AD50" s="59">
        <v>0</v>
      </c>
      <c r="AE50" s="59">
        <v>0</v>
      </c>
      <c r="AF50" s="29">
        <v>100</v>
      </c>
    </row>
    <row r="51" spans="1:32" ht="127.5" hidden="1" customHeight="1">
      <c r="A51" s="22" t="s">
        <v>128</v>
      </c>
      <c r="B51" s="30" t="s">
        <v>19</v>
      </c>
      <c r="C51" s="30" t="s">
        <v>34</v>
      </c>
      <c r="D51" s="30" t="s">
        <v>30</v>
      </c>
      <c r="E51" s="3" t="s">
        <v>126</v>
      </c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 t="s">
        <v>119</v>
      </c>
      <c r="T51" s="33">
        <v>244</v>
      </c>
      <c r="U51" s="31"/>
      <c r="V51" s="31"/>
      <c r="W51" s="31">
        <v>0</v>
      </c>
      <c r="X51" s="31">
        <v>0</v>
      </c>
      <c r="Y51" s="4"/>
      <c r="Z51" s="2"/>
      <c r="AA51" s="31">
        <v>0</v>
      </c>
      <c r="AB51" s="31"/>
      <c r="AC51" s="31"/>
      <c r="AD51" s="59">
        <v>0</v>
      </c>
      <c r="AE51" s="59">
        <v>0</v>
      </c>
      <c r="AF51" s="114"/>
    </row>
    <row r="52" spans="1:32" ht="132" customHeight="1">
      <c r="A52" s="22" t="s">
        <v>87</v>
      </c>
      <c r="B52" s="3" t="s">
        <v>19</v>
      </c>
      <c r="C52" s="3" t="s">
        <v>34</v>
      </c>
      <c r="D52" s="3" t="s">
        <v>31</v>
      </c>
      <c r="E52" s="3" t="s">
        <v>88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 t="s">
        <v>22</v>
      </c>
      <c r="U52" s="3"/>
      <c r="V52" s="4"/>
      <c r="W52" s="4"/>
      <c r="X52" s="4"/>
      <c r="Y52" s="4"/>
      <c r="Z52" s="2" t="s">
        <v>87</v>
      </c>
      <c r="AA52" s="93">
        <v>50</v>
      </c>
      <c r="AB52" s="93">
        <v>50</v>
      </c>
      <c r="AC52" s="93">
        <v>50</v>
      </c>
      <c r="AD52" s="93">
        <v>50</v>
      </c>
      <c r="AE52" s="93">
        <v>50</v>
      </c>
      <c r="AF52" s="113"/>
    </row>
    <row r="53" spans="1:32" ht="110.25" customHeight="1">
      <c r="A53" s="140" t="s">
        <v>136</v>
      </c>
      <c r="B53" s="136" t="s">
        <v>19</v>
      </c>
      <c r="C53" s="136" t="s">
        <v>34</v>
      </c>
      <c r="D53" s="136" t="s">
        <v>31</v>
      </c>
      <c r="E53" s="135" t="s">
        <v>158</v>
      </c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7">
        <v>244</v>
      </c>
      <c r="U53" s="3"/>
      <c r="V53" s="4"/>
      <c r="W53" s="4"/>
      <c r="X53" s="4"/>
      <c r="Y53" s="4"/>
      <c r="Z53" s="2"/>
      <c r="AA53" s="93">
        <v>0</v>
      </c>
      <c r="AB53" s="93"/>
      <c r="AC53" s="93"/>
      <c r="AD53" s="93">
        <v>0</v>
      </c>
      <c r="AE53" s="93">
        <v>0</v>
      </c>
      <c r="AF53" s="113"/>
    </row>
    <row r="54" spans="1:32" ht="45.75" customHeight="1">
      <c r="A54" s="22" t="s">
        <v>89</v>
      </c>
      <c r="B54" s="3" t="s">
        <v>19</v>
      </c>
      <c r="C54" s="3" t="s">
        <v>34</v>
      </c>
      <c r="D54" s="3" t="s">
        <v>31</v>
      </c>
      <c r="E54" s="3" t="s">
        <v>90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 t="s">
        <v>22</v>
      </c>
      <c r="U54" s="3"/>
      <c r="V54" s="4"/>
      <c r="W54" s="4"/>
      <c r="X54" s="4"/>
      <c r="Y54" s="4"/>
      <c r="Z54" s="2" t="s">
        <v>89</v>
      </c>
      <c r="AA54" s="93">
        <f>100-44+51.5</f>
        <v>107.5</v>
      </c>
      <c r="AB54" s="93">
        <v>132</v>
      </c>
      <c r="AC54" s="93">
        <v>132</v>
      </c>
      <c r="AD54" s="93">
        <v>132</v>
      </c>
      <c r="AE54" s="93">
        <v>100</v>
      </c>
      <c r="AF54" s="113"/>
    </row>
    <row r="55" spans="1:32" ht="79.5" customHeight="1">
      <c r="A55" s="134" t="s">
        <v>156</v>
      </c>
      <c r="B55" s="3" t="s">
        <v>19</v>
      </c>
      <c r="C55" s="3" t="s">
        <v>34</v>
      </c>
      <c r="D55" s="3" t="s">
        <v>31</v>
      </c>
      <c r="E55" s="3" t="s">
        <v>92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 t="s">
        <v>22</v>
      </c>
      <c r="U55" s="3"/>
      <c r="V55" s="4"/>
      <c r="W55" s="4"/>
      <c r="X55" s="4"/>
      <c r="Y55" s="4"/>
      <c r="Z55" s="5" t="s">
        <v>91</v>
      </c>
      <c r="AA55" s="93">
        <v>710</v>
      </c>
      <c r="AB55" s="93">
        <v>710</v>
      </c>
      <c r="AC55" s="93">
        <v>710</v>
      </c>
      <c r="AD55" s="93">
        <v>710</v>
      </c>
      <c r="AE55" s="93">
        <v>710</v>
      </c>
      <c r="AF55" s="114"/>
    </row>
    <row r="56" spans="1:32" ht="97.5" customHeight="1">
      <c r="A56" s="22" t="s">
        <v>89</v>
      </c>
      <c r="B56" s="3" t="s">
        <v>19</v>
      </c>
      <c r="C56" s="3" t="s">
        <v>34</v>
      </c>
      <c r="D56" s="3" t="s">
        <v>31</v>
      </c>
      <c r="E56" s="3" t="s">
        <v>93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 t="s">
        <v>22</v>
      </c>
      <c r="U56" s="3"/>
      <c r="V56" s="4"/>
      <c r="W56" s="4"/>
      <c r="X56" s="4"/>
      <c r="Y56" s="4"/>
      <c r="Z56" s="2" t="s">
        <v>89</v>
      </c>
      <c r="AA56" s="57">
        <v>2107.6</v>
      </c>
      <c r="AB56" s="57"/>
      <c r="AC56" s="57"/>
      <c r="AD56" s="58">
        <v>2213</v>
      </c>
      <c r="AE56" s="58">
        <v>2323.6999999999998</v>
      </c>
      <c r="AF56" s="113"/>
    </row>
    <row r="57" spans="1:32" ht="92.25" customHeight="1">
      <c r="A57" s="22" t="s">
        <v>94</v>
      </c>
      <c r="B57" s="3" t="s">
        <v>19</v>
      </c>
      <c r="C57" s="3" t="s">
        <v>34</v>
      </c>
      <c r="D57" s="3" t="s">
        <v>31</v>
      </c>
      <c r="E57" s="3" t="s">
        <v>95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 t="s">
        <v>22</v>
      </c>
      <c r="U57" s="3"/>
      <c r="V57" s="4"/>
      <c r="W57" s="4"/>
      <c r="X57" s="4"/>
      <c r="Y57" s="4"/>
      <c r="Z57" s="2" t="s">
        <v>94</v>
      </c>
      <c r="AA57" s="57">
        <f>250+600+56.2+600-430</f>
        <v>1076.2</v>
      </c>
      <c r="AB57" s="57">
        <v>100</v>
      </c>
      <c r="AC57" s="57">
        <v>100</v>
      </c>
      <c r="AD57" s="57">
        <v>100</v>
      </c>
      <c r="AE57" s="57">
        <v>100</v>
      </c>
      <c r="AF57" s="113"/>
    </row>
    <row r="58" spans="1:32" ht="78" customHeight="1">
      <c r="A58" s="22" t="s">
        <v>96</v>
      </c>
      <c r="B58" s="3" t="s">
        <v>19</v>
      </c>
      <c r="C58" s="3" t="s">
        <v>34</v>
      </c>
      <c r="D58" s="3" t="s">
        <v>31</v>
      </c>
      <c r="E58" s="3" t="s">
        <v>97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 t="s">
        <v>22</v>
      </c>
      <c r="U58" s="3"/>
      <c r="V58" s="4"/>
      <c r="W58" s="4"/>
      <c r="X58" s="4"/>
      <c r="Y58" s="4"/>
      <c r="Z58" s="2" t="s">
        <v>96</v>
      </c>
      <c r="AA58" s="94">
        <f>590-195+330</f>
        <v>725</v>
      </c>
      <c r="AB58" s="94"/>
      <c r="AC58" s="94"/>
      <c r="AD58" s="95">
        <v>1000</v>
      </c>
      <c r="AE58" s="95">
        <v>700</v>
      </c>
      <c r="AF58" s="114"/>
    </row>
    <row r="59" spans="1:32" ht="83.25" customHeight="1">
      <c r="A59" s="22" t="s">
        <v>98</v>
      </c>
      <c r="B59" s="3" t="s">
        <v>19</v>
      </c>
      <c r="C59" s="3" t="s">
        <v>34</v>
      </c>
      <c r="D59" s="3" t="s">
        <v>31</v>
      </c>
      <c r="E59" s="3" t="s">
        <v>99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 t="s">
        <v>22</v>
      </c>
      <c r="U59" s="3"/>
      <c r="V59" s="4"/>
      <c r="W59" s="4"/>
      <c r="X59" s="4"/>
      <c r="Y59" s="4"/>
      <c r="Z59" s="2" t="s">
        <v>98</v>
      </c>
      <c r="AA59" s="94">
        <f>900+540-90</f>
        <v>1350</v>
      </c>
      <c r="AB59" s="94">
        <v>800</v>
      </c>
      <c r="AC59" s="94">
        <v>800</v>
      </c>
      <c r="AD59" s="94">
        <v>900</v>
      </c>
      <c r="AE59" s="94">
        <v>900</v>
      </c>
      <c r="AF59" s="113"/>
    </row>
    <row r="60" spans="1:32" ht="98.25" customHeight="1">
      <c r="A60" s="22" t="s">
        <v>124</v>
      </c>
      <c r="B60" s="3" t="s">
        <v>19</v>
      </c>
      <c r="C60" s="3" t="s">
        <v>34</v>
      </c>
      <c r="D60" s="3" t="s">
        <v>31</v>
      </c>
      <c r="E60" s="3" t="s">
        <v>125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 t="s">
        <v>22</v>
      </c>
      <c r="T60" s="3" t="s">
        <v>22</v>
      </c>
      <c r="U60" s="1"/>
      <c r="V60" s="1"/>
      <c r="W60" s="1">
        <v>0</v>
      </c>
      <c r="X60" s="28">
        <v>0</v>
      </c>
      <c r="Y60" s="4"/>
      <c r="Z60" s="2"/>
      <c r="AA60" s="96">
        <v>210</v>
      </c>
      <c r="AB60" s="96"/>
      <c r="AC60" s="96"/>
      <c r="AD60" s="97">
        <v>0</v>
      </c>
      <c r="AE60" s="97">
        <v>0</v>
      </c>
      <c r="AF60" s="114"/>
    </row>
    <row r="61" spans="1:32" ht="96" customHeight="1">
      <c r="A61" s="118" t="s">
        <v>137</v>
      </c>
      <c r="B61" s="3" t="s">
        <v>19</v>
      </c>
      <c r="C61" s="3" t="s">
        <v>34</v>
      </c>
      <c r="D61" s="3" t="s">
        <v>31</v>
      </c>
      <c r="E61" s="3" t="s">
        <v>101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 t="s">
        <v>22</v>
      </c>
      <c r="U61" s="3"/>
      <c r="V61" s="4"/>
      <c r="W61" s="4"/>
      <c r="X61" s="4"/>
      <c r="Y61" s="4"/>
      <c r="Z61" s="2" t="s">
        <v>100</v>
      </c>
      <c r="AA61" s="98">
        <f>100-30</f>
        <v>70</v>
      </c>
      <c r="AB61" s="98">
        <v>100</v>
      </c>
      <c r="AC61" s="98">
        <v>100</v>
      </c>
      <c r="AD61" s="98">
        <v>100</v>
      </c>
      <c r="AE61" s="98">
        <v>100</v>
      </c>
      <c r="AF61" s="113"/>
    </row>
    <row r="62" spans="1:32" ht="80.25" customHeight="1">
      <c r="A62" s="22" t="s">
        <v>102</v>
      </c>
      <c r="B62" s="3" t="s">
        <v>19</v>
      </c>
      <c r="C62" s="3" t="s">
        <v>34</v>
      </c>
      <c r="D62" s="3" t="s">
        <v>31</v>
      </c>
      <c r="E62" s="3" t="s">
        <v>103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 t="s">
        <v>22</v>
      </c>
      <c r="U62" s="3"/>
      <c r="V62" s="4"/>
      <c r="W62" s="4"/>
      <c r="X62" s="4"/>
      <c r="Y62" s="4"/>
      <c r="Z62" s="2" t="s">
        <v>102</v>
      </c>
      <c r="AA62" s="98">
        <f>400+420-200+30-185</f>
        <v>465</v>
      </c>
      <c r="AB62" s="100"/>
      <c r="AC62" s="100"/>
      <c r="AD62" s="99">
        <v>964.8</v>
      </c>
      <c r="AE62" s="99">
        <v>911.3</v>
      </c>
      <c r="AF62" s="113"/>
    </row>
    <row r="63" spans="1:32" ht="117" customHeight="1">
      <c r="A63" s="22" t="s">
        <v>104</v>
      </c>
      <c r="B63" s="3" t="s">
        <v>19</v>
      </c>
      <c r="C63" s="3" t="s">
        <v>34</v>
      </c>
      <c r="D63" s="3" t="s">
        <v>31</v>
      </c>
      <c r="E63" s="3" t="s">
        <v>105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 t="s">
        <v>22</v>
      </c>
      <c r="U63" s="3"/>
      <c r="V63" s="4"/>
      <c r="W63" s="4"/>
      <c r="X63" s="4"/>
      <c r="Y63" s="4"/>
      <c r="Z63" s="2" t="s">
        <v>104</v>
      </c>
      <c r="AA63" s="98">
        <f>3949.2-298+200+600+116+360+500+300+180+600+2.05393+245+175+345-50</f>
        <v>7224.2539299999999</v>
      </c>
      <c r="AB63" s="100"/>
      <c r="AC63" s="100"/>
      <c r="AD63" s="99">
        <v>5260.6</v>
      </c>
      <c r="AE63" s="99">
        <f>5097.3-1416.5</f>
        <v>3680.8</v>
      </c>
      <c r="AF63" s="29">
        <f t="shared" ref="AF63" si="2">2100+200+100+500</f>
        <v>2900</v>
      </c>
    </row>
    <row r="64" spans="1:32" ht="81" customHeight="1">
      <c r="A64" s="22" t="s">
        <v>138</v>
      </c>
      <c r="B64" s="3" t="s">
        <v>19</v>
      </c>
      <c r="C64" s="3" t="s">
        <v>34</v>
      </c>
      <c r="D64" s="3" t="s">
        <v>31</v>
      </c>
      <c r="E64" s="3" t="s">
        <v>106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 t="s">
        <v>22</v>
      </c>
      <c r="U64" s="3"/>
      <c r="V64" s="4"/>
      <c r="W64" s="4"/>
      <c r="X64" s="4"/>
      <c r="Y64" s="4"/>
      <c r="Z64" s="2" t="s">
        <v>100</v>
      </c>
      <c r="AA64" s="101">
        <v>100</v>
      </c>
      <c r="AB64" s="101">
        <v>500</v>
      </c>
      <c r="AC64" s="101">
        <v>500</v>
      </c>
      <c r="AD64" s="101">
        <v>100</v>
      </c>
      <c r="AE64" s="101">
        <v>100</v>
      </c>
      <c r="AF64" s="29"/>
    </row>
    <row r="65" spans="1:32" ht="87" customHeight="1">
      <c r="A65" s="119" t="s">
        <v>160</v>
      </c>
      <c r="B65" s="3" t="s">
        <v>19</v>
      </c>
      <c r="C65" s="3" t="s">
        <v>34</v>
      </c>
      <c r="D65" s="3" t="s">
        <v>31</v>
      </c>
      <c r="E65" s="3" t="s">
        <v>159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 t="s">
        <v>22</v>
      </c>
      <c r="U65" s="3"/>
      <c r="V65" s="4"/>
      <c r="W65" s="4"/>
      <c r="X65" s="4"/>
      <c r="Y65" s="4"/>
      <c r="Z65" s="2"/>
      <c r="AA65" s="102">
        <f>20+100</f>
        <v>120</v>
      </c>
      <c r="AB65" s="102"/>
      <c r="AC65" s="102"/>
      <c r="AD65" s="102">
        <v>0</v>
      </c>
      <c r="AE65" s="102">
        <v>0</v>
      </c>
      <c r="AF65" s="29"/>
    </row>
    <row r="66" spans="1:32" ht="100.5" hidden="1" customHeight="1">
      <c r="A66" s="120" t="s">
        <v>139</v>
      </c>
      <c r="B66" s="3" t="s">
        <v>19</v>
      </c>
      <c r="C66" s="3" t="s">
        <v>34</v>
      </c>
      <c r="D66" s="3" t="s">
        <v>31</v>
      </c>
      <c r="E66" s="3" t="s">
        <v>140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 t="s">
        <v>22</v>
      </c>
      <c r="U66" s="3"/>
      <c r="V66" s="4"/>
      <c r="W66" s="4"/>
      <c r="X66" s="4"/>
      <c r="Y66" s="4"/>
      <c r="Z66" s="2"/>
      <c r="AA66" s="102">
        <v>0</v>
      </c>
      <c r="AB66" s="102"/>
      <c r="AC66" s="102"/>
      <c r="AD66" s="102">
        <v>0</v>
      </c>
      <c r="AE66" s="102">
        <v>0</v>
      </c>
      <c r="AF66" s="29"/>
    </row>
    <row r="67" spans="1:32" ht="84.75" hidden="1" customHeight="1">
      <c r="A67" s="22" t="s">
        <v>107</v>
      </c>
      <c r="B67" s="3" t="s">
        <v>19</v>
      </c>
      <c r="C67" s="3" t="s">
        <v>34</v>
      </c>
      <c r="D67" s="3" t="s">
        <v>31</v>
      </c>
      <c r="E67" s="3" t="s">
        <v>108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 t="s">
        <v>22</v>
      </c>
      <c r="U67" s="3"/>
      <c r="V67" s="4"/>
      <c r="W67" s="4"/>
      <c r="X67" s="4"/>
      <c r="Y67" s="4"/>
      <c r="Z67" s="2" t="s">
        <v>107</v>
      </c>
      <c r="AA67" s="102">
        <v>0</v>
      </c>
      <c r="AB67" s="102">
        <v>200</v>
      </c>
      <c r="AC67" s="102">
        <v>200</v>
      </c>
      <c r="AD67" s="102">
        <v>0</v>
      </c>
      <c r="AE67" s="102">
        <v>0</v>
      </c>
      <c r="AF67" s="113"/>
    </row>
    <row r="68" spans="1:32" ht="146.25" customHeight="1">
      <c r="A68" s="22" t="s">
        <v>109</v>
      </c>
      <c r="B68" s="3" t="s">
        <v>19</v>
      </c>
      <c r="C68" s="3" t="s">
        <v>35</v>
      </c>
      <c r="D68" s="3" t="s">
        <v>34</v>
      </c>
      <c r="E68" s="3" t="s">
        <v>110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 t="s">
        <v>22</v>
      </c>
      <c r="U68" s="3"/>
      <c r="V68" s="4"/>
      <c r="W68" s="4"/>
      <c r="X68" s="4"/>
      <c r="Y68" s="4"/>
      <c r="Z68" s="2" t="s">
        <v>109</v>
      </c>
      <c r="AA68" s="31">
        <v>50</v>
      </c>
      <c r="AB68" s="31">
        <v>50</v>
      </c>
      <c r="AC68" s="31">
        <v>50</v>
      </c>
      <c r="AD68" s="59">
        <v>50</v>
      </c>
      <c r="AE68" s="59">
        <v>50</v>
      </c>
      <c r="AF68" s="121"/>
    </row>
    <row r="69" spans="1:32" ht="81" customHeight="1">
      <c r="A69" s="22" t="s">
        <v>111</v>
      </c>
      <c r="B69" s="3" t="s">
        <v>19</v>
      </c>
      <c r="C69" s="3" t="s">
        <v>36</v>
      </c>
      <c r="D69" s="3" t="s">
        <v>20</v>
      </c>
      <c r="E69" s="3" t="s">
        <v>112</v>
      </c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 t="s">
        <v>37</v>
      </c>
      <c r="U69" s="3"/>
      <c r="V69" s="4"/>
      <c r="W69" s="4"/>
      <c r="X69" s="4"/>
      <c r="Y69" s="4"/>
      <c r="Z69" s="2" t="s">
        <v>111</v>
      </c>
      <c r="AA69" s="103">
        <f>2861</f>
        <v>2861</v>
      </c>
      <c r="AB69" s="103"/>
      <c r="AC69" s="103"/>
      <c r="AD69" s="104">
        <v>2853.8</v>
      </c>
      <c r="AE69" s="104">
        <v>2506.1999999999998</v>
      </c>
      <c r="AF69" s="121"/>
    </row>
    <row r="70" spans="1:32" ht="93.75" customHeight="1">
      <c r="A70" s="22" t="s">
        <v>111</v>
      </c>
      <c r="B70" s="3" t="s">
        <v>19</v>
      </c>
      <c r="C70" s="3" t="s">
        <v>36</v>
      </c>
      <c r="D70" s="3" t="s">
        <v>20</v>
      </c>
      <c r="E70" s="3" t="s">
        <v>112</v>
      </c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 t="s">
        <v>29</v>
      </c>
      <c r="U70" s="3"/>
      <c r="V70" s="4"/>
      <c r="W70" s="4"/>
      <c r="X70" s="4"/>
      <c r="Y70" s="4"/>
      <c r="Z70" s="2"/>
      <c r="AA70" s="31">
        <v>10000</v>
      </c>
      <c r="AB70" s="77"/>
      <c r="AC70" s="77"/>
      <c r="AD70" s="59">
        <v>0</v>
      </c>
      <c r="AE70" s="59">
        <v>0</v>
      </c>
      <c r="AF70" s="121"/>
    </row>
    <row r="71" spans="1:32" ht="102.75" customHeight="1">
      <c r="A71" s="22" t="s">
        <v>113</v>
      </c>
      <c r="B71" s="3" t="s">
        <v>19</v>
      </c>
      <c r="C71" s="3" t="s">
        <v>38</v>
      </c>
      <c r="D71" s="3" t="s">
        <v>20</v>
      </c>
      <c r="E71" s="3" t="s">
        <v>114</v>
      </c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 t="s">
        <v>39</v>
      </c>
      <c r="U71" s="3"/>
      <c r="V71" s="4"/>
      <c r="W71" s="4"/>
      <c r="X71" s="4"/>
      <c r="Y71" s="4"/>
      <c r="Z71" s="2" t="s">
        <v>113</v>
      </c>
      <c r="AA71" s="143">
        <v>335.7</v>
      </c>
      <c r="AB71" s="61"/>
      <c r="AC71" s="61"/>
      <c r="AD71" s="62">
        <v>300</v>
      </c>
      <c r="AE71" s="62">
        <v>300</v>
      </c>
      <c r="AF71" s="121"/>
    </row>
    <row r="72" spans="1:32" ht="82.5" customHeight="1" thickBot="1">
      <c r="A72" s="24" t="s">
        <v>115</v>
      </c>
      <c r="B72" s="25" t="s">
        <v>19</v>
      </c>
      <c r="C72" s="25" t="s">
        <v>26</v>
      </c>
      <c r="D72" s="25" t="s">
        <v>20</v>
      </c>
      <c r="E72" s="25" t="s">
        <v>116</v>
      </c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 t="s">
        <v>22</v>
      </c>
      <c r="U72" s="25"/>
      <c r="V72" s="26"/>
      <c r="W72" s="26"/>
      <c r="X72" s="26"/>
      <c r="Y72" s="26"/>
      <c r="Z72" s="27" t="s">
        <v>115</v>
      </c>
      <c r="AA72" s="122">
        <f>400+200</f>
        <v>600</v>
      </c>
      <c r="AB72" s="105"/>
      <c r="AC72" s="105"/>
      <c r="AD72" s="106">
        <v>850</v>
      </c>
      <c r="AE72" s="106">
        <v>850</v>
      </c>
      <c r="AF72" s="121"/>
    </row>
    <row r="82" spans="1:20" ht="18.75" customHeight="1">
      <c r="A82" s="123" t="s">
        <v>146</v>
      </c>
      <c r="B82" s="78"/>
      <c r="C82" s="78"/>
    </row>
    <row r="83" spans="1:20" s="107" customFormat="1" ht="25.5" customHeight="1">
      <c r="A83" s="124" t="s">
        <v>145</v>
      </c>
      <c r="E83" s="107" t="s">
        <v>147</v>
      </c>
      <c r="T83" s="108"/>
    </row>
  </sheetData>
  <mergeCells count="23">
    <mergeCell ref="AA9:AE9"/>
    <mergeCell ref="AF14:AF15"/>
    <mergeCell ref="W14:W15"/>
    <mergeCell ref="X14:X15"/>
    <mergeCell ref="Y14:Y15"/>
    <mergeCell ref="Z14:Z15"/>
    <mergeCell ref="AA14:AA15"/>
    <mergeCell ref="AD2:AE2"/>
    <mergeCell ref="T7:AE7"/>
    <mergeCell ref="T8:AE8"/>
    <mergeCell ref="AB14:AB15"/>
    <mergeCell ref="A11:AF11"/>
    <mergeCell ref="AD13:AE13"/>
    <mergeCell ref="A14:A15"/>
    <mergeCell ref="B14:B15"/>
    <mergeCell ref="C14:C15"/>
    <mergeCell ref="D14:D15"/>
    <mergeCell ref="E14:S15"/>
    <mergeCell ref="T14:T15"/>
    <mergeCell ref="U14:U15"/>
    <mergeCell ref="V14:V15"/>
    <mergeCell ref="AC14:AC15"/>
    <mergeCell ref="AD14:AE14"/>
  </mergeCells>
  <pageMargins left="0.78740157480314965" right="0.39370078740157483" top="0.19685039370078741" bottom="0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года2024-2026 г.г.</vt:lpstr>
      <vt:lpstr>'Все года2024-2026 г.г.'!Заголовки_для_печати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2024-11-25T11:45:32Z</cp:lastPrinted>
  <dcterms:created xsi:type="dcterms:W3CDTF">2017-12-26T13:02:15Z</dcterms:created>
  <dcterms:modified xsi:type="dcterms:W3CDTF">2024-11-25T11:46:09Z</dcterms:modified>
</cp:coreProperties>
</file>