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'2024-2026'!$17:$17</definedName>
  </definedNames>
  <calcPr calcId="124519"/>
</workbook>
</file>

<file path=xl/calcChain.xml><?xml version="1.0" encoding="utf-8"?>
<calcChain xmlns="http://schemas.openxmlformats.org/spreadsheetml/2006/main">
  <c r="T59" i="2"/>
  <c r="T47"/>
  <c r="U69"/>
  <c r="V69"/>
  <c r="W69"/>
  <c r="X69"/>
  <c r="T69"/>
  <c r="U26"/>
  <c r="V26"/>
  <c r="W26"/>
  <c r="X26"/>
  <c r="T26"/>
  <c r="T81"/>
  <c r="T102"/>
  <c r="T37"/>
  <c r="U37"/>
  <c r="V37"/>
  <c r="W37"/>
  <c r="X37"/>
  <c r="T72"/>
  <c r="X59"/>
  <c r="X58" s="1"/>
  <c r="U39"/>
  <c r="V39"/>
  <c r="W39"/>
  <c r="X39"/>
  <c r="T39"/>
  <c r="W59"/>
  <c r="U59"/>
  <c r="V59"/>
  <c r="T29"/>
  <c r="T31"/>
  <c r="W31"/>
  <c r="T53" l="1"/>
  <c r="T58"/>
  <c r="T75"/>
  <c r="T100"/>
  <c r="T46"/>
  <c r="W36"/>
  <c r="T34"/>
  <c r="T23"/>
  <c r="W109"/>
  <c r="W103"/>
  <c r="W98"/>
  <c r="W95"/>
  <c r="W94" s="1"/>
  <c r="W92"/>
  <c r="W91" s="1"/>
  <c r="W89"/>
  <c r="W88" s="1"/>
  <c r="W86"/>
  <c r="W85" s="1"/>
  <c r="W75"/>
  <c r="W74" s="1"/>
  <c r="W72"/>
  <c r="W71" s="1"/>
  <c r="W68"/>
  <c r="W58"/>
  <c r="W53"/>
  <c r="W52" s="1"/>
  <c r="W44"/>
  <c r="W43" s="1"/>
  <c r="W34"/>
  <c r="W33" s="1"/>
  <c r="W29"/>
  <c r="W23"/>
  <c r="W22" s="1"/>
  <c r="W20"/>
  <c r="W19" s="1"/>
  <c r="X34"/>
  <c r="T86"/>
  <c r="T85" s="1"/>
  <c r="W100" l="1"/>
  <c r="W97" s="1"/>
  <c r="W18" s="1"/>
  <c r="W25"/>
  <c r="W47"/>
  <c r="W46" s="1"/>
  <c r="X75"/>
  <c r="X72" l="1"/>
  <c r="V75"/>
  <c r="Y75"/>
  <c r="Z75"/>
  <c r="AA75"/>
  <c r="AB75"/>
  <c r="AC75"/>
  <c r="U75"/>
  <c r="U72"/>
  <c r="V72"/>
  <c r="Y72"/>
  <c r="Z72"/>
  <c r="AA72"/>
  <c r="AB72"/>
  <c r="AC72"/>
  <c r="T95"/>
  <c r="U92"/>
  <c r="V92"/>
  <c r="X92"/>
  <c r="T92"/>
  <c r="Y64"/>
  <c r="Y59" s="1"/>
  <c r="Z64"/>
  <c r="Z59" s="1"/>
  <c r="AA64"/>
  <c r="AA59" s="1"/>
  <c r="AB64"/>
  <c r="AB59" s="1"/>
  <c r="AC64"/>
  <c r="AC59" s="1"/>
  <c r="X44"/>
  <c r="U44"/>
  <c r="V44"/>
  <c r="U23"/>
  <c r="V23"/>
  <c r="X23"/>
  <c r="X109"/>
  <c r="U53"/>
  <c r="V53"/>
  <c r="X53"/>
  <c r="Y53"/>
  <c r="Z53"/>
  <c r="AA53"/>
  <c r="AB53"/>
  <c r="AC53"/>
  <c r="Y39"/>
  <c r="Z39"/>
  <c r="AA39"/>
  <c r="AB39"/>
  <c r="AC39"/>
  <c r="X103"/>
  <c r="X100" l="1"/>
  <c r="Y91"/>
  <c r="T44"/>
  <c r="U34" l="1"/>
  <c r="V34"/>
  <c r="U95"/>
  <c r="V95"/>
  <c r="X95"/>
  <c r="U47"/>
  <c r="V47"/>
  <c r="X47"/>
  <c r="X46" s="1"/>
  <c r="Y23"/>
  <c r="U31" l="1"/>
  <c r="V31"/>
  <c r="X31"/>
  <c r="Y31"/>
  <c r="U98" l="1"/>
  <c r="V98"/>
  <c r="X98"/>
  <c r="Y98"/>
  <c r="T98"/>
  <c r="U43"/>
  <c r="V43"/>
  <c r="X43"/>
  <c r="T43"/>
  <c r="U74" l="1"/>
  <c r="V74"/>
  <c r="X74"/>
  <c r="U71"/>
  <c r="V71"/>
  <c r="T71"/>
  <c r="X71"/>
  <c r="Y71"/>
  <c r="U68"/>
  <c r="V68"/>
  <c r="T68"/>
  <c r="X68"/>
  <c r="U52"/>
  <c r="V52"/>
  <c r="X52"/>
  <c r="T52"/>
  <c r="U36"/>
  <c r="V36"/>
  <c r="X36"/>
  <c r="T36"/>
  <c r="U33"/>
  <c r="V33"/>
  <c r="X33"/>
  <c r="T33"/>
  <c r="Y36"/>
  <c r="U94"/>
  <c r="V94"/>
  <c r="X94"/>
  <c r="T94"/>
  <c r="U91"/>
  <c r="V91"/>
  <c r="X91"/>
  <c r="T91"/>
  <c r="U89"/>
  <c r="U88" s="1"/>
  <c r="V89"/>
  <c r="V88" s="1"/>
  <c r="X89"/>
  <c r="X88" s="1"/>
  <c r="T89"/>
  <c r="T88" s="1"/>
  <c r="U86"/>
  <c r="U85" s="1"/>
  <c r="V86"/>
  <c r="V85" s="1"/>
  <c r="X86"/>
  <c r="X85" s="1"/>
  <c r="Y18"/>
  <c r="U20"/>
  <c r="U19" s="1"/>
  <c r="V20"/>
  <c r="V19" s="1"/>
  <c r="X20"/>
  <c r="X19" s="1"/>
  <c r="T20"/>
  <c r="T19" s="1"/>
  <c r="U22"/>
  <c r="V22"/>
  <c r="X22"/>
  <c r="T22"/>
  <c r="U29"/>
  <c r="V29"/>
  <c r="X29"/>
  <c r="X25" s="1"/>
  <c r="T25"/>
  <c r="U46"/>
  <c r="V46"/>
  <c r="T74"/>
  <c r="U100"/>
  <c r="U97" s="1"/>
  <c r="V100"/>
  <c r="V97" s="1"/>
  <c r="X97"/>
  <c r="T97"/>
  <c r="U18" l="1"/>
  <c r="X18"/>
  <c r="V18"/>
  <c r="U25"/>
  <c r="V25"/>
  <c r="U58"/>
  <c r="V58"/>
  <c r="T18" l="1"/>
</calcChain>
</file>

<file path=xl/sharedStrings.xml><?xml version="1.0" encoding="utf-8"?>
<sst xmlns="http://schemas.openxmlformats.org/spreadsheetml/2006/main" count="409" uniqueCount="232">
  <si>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</si>
  <si>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</si>
  <si>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</si>
  <si>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</si>
  <si>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</si>
  <si>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</si>
  <si>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</si>
  <si>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</si>
  <si>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</si>
  <si>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</si>
  <si>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</si>
  <si>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240</t>
  </si>
  <si>
    <t>07</t>
  </si>
  <si>
    <t>05</t>
  </si>
  <si>
    <t>Подпрограмма "Пожарная безопасность"</t>
  </si>
  <si>
    <t>03</t>
  </si>
  <si>
    <t>09</t>
  </si>
  <si>
    <t>Подпрограмма "Профилактика экстремизма и терроризма в сельском поселении"</t>
  </si>
  <si>
    <t>Подпрограмма "Комплексные меры противодействия злоупотреблению наркотиками и их незаконному обороту"</t>
  </si>
  <si>
    <t>Муниципальная программа "Развитие транспортной системы Кулешовского сельского поселения"</t>
  </si>
  <si>
    <t>Подпрограмма "Развитие транспортной инфраструктуры в сельском поселении"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</si>
  <si>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</si>
  <si>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</t>
  </si>
  <si>
    <t>Муниципальная программа Кулешовского сельского поселения "Обеспечение качественными жилищно-коммунальными услугами населения Кулешовского сельского поселения"</t>
  </si>
  <si>
    <t>Подпрограмма "Развитие жилищного хозяйства в сельском поселении"</t>
  </si>
  <si>
    <t>01</t>
  </si>
  <si>
    <t>Подпрограмма «Энергосбережение и повышение энергетической эффективности в сельских поселениях»</t>
  </si>
  <si>
    <t>Муниципальная программа Кулешовского сельского поселения «Развитие сетей наружного освещения Кулешовского сельского поселения»</t>
  </si>
  <si>
    <t>Муниципальная программа Кулешовского сельского поселения «Озеленение территории Кулешовского сельского поселения»</t>
  </si>
  <si>
    <t>Муниципальная программа Кулешовского сельского поселения «Благоустройство территории Кулешовского сельского поселения»</t>
  </si>
  <si>
    <t>Подпрограмма «Прочее благоустройство»</t>
  </si>
  <si>
    <t>610</t>
  </si>
  <si>
    <t>08</t>
  </si>
  <si>
    <t>11</t>
  </si>
  <si>
    <t>Муниципальная программа Кулешовского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</si>
  <si>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Подпрограмма «Нормативно-методическое обеспечение и организация бюджетного процесса»</t>
  </si>
  <si>
    <t>120</t>
  </si>
  <si>
    <t>850</t>
  </si>
  <si>
    <t>13</t>
  </si>
  <si>
    <t>12</t>
  </si>
  <si>
    <t>Муниципальная программа Кулешовского сельского поселения «Доступная среда»</t>
  </si>
  <si>
    <t>Подпрограмма «Доступная среда»</t>
  </si>
  <si>
    <t>Подпрограмма ««Социальная поддержка граждан»</t>
  </si>
  <si>
    <t>310</t>
  </si>
  <si>
    <t>10</t>
  </si>
  <si>
    <t>Непрограммные расходы муниципальных органов</t>
  </si>
  <si>
    <t>Финансовое обеспечение непредвиденных расходов</t>
  </si>
  <si>
    <t>870</t>
  </si>
  <si>
    <t>Непрограммные расходы</t>
  </si>
  <si>
    <t>02</t>
  </si>
  <si>
    <t>540</t>
  </si>
  <si>
    <t>Подпрограмма «Создание условий для обеспечения качественными коммунальными услугами населения сельских поселений»</t>
  </si>
  <si>
    <t>Сумма (Ф)</t>
  </si>
  <si>
    <t>Сумма (Р)</t>
  </si>
  <si>
    <t>Плановый период</t>
  </si>
  <si>
    <t>Избирательная комиссия Ростовской области</t>
  </si>
  <si>
    <t>01.0.00.00000</t>
  </si>
  <si>
    <t>01.1.00.00000</t>
  </si>
  <si>
    <t>02.0.00.00000</t>
  </si>
  <si>
    <t>02.1.00.00000</t>
  </si>
  <si>
    <t>03.0.00.00000</t>
  </si>
  <si>
    <t>03.1.00.00000</t>
  </si>
  <si>
    <t>03.2.00.00000</t>
  </si>
  <si>
    <t>04.0.00.00000</t>
  </si>
  <si>
    <t>04.1.00.00000</t>
  </si>
  <si>
    <t>04.1.00.28380</t>
  </si>
  <si>
    <t>05.0.00.00000</t>
  </si>
  <si>
    <t>05.1.00.00000</t>
  </si>
  <si>
    <t>05.2.00.00000</t>
  </si>
  <si>
    <t>06.0.00.00000</t>
  </si>
  <si>
    <t>06.1.00.00000</t>
  </si>
  <si>
    <t>07.0.00.00000</t>
  </si>
  <si>
    <t>07.1.00.00000</t>
  </si>
  <si>
    <t>08.0.00.00000</t>
  </si>
  <si>
    <t>08.1.00.00000</t>
  </si>
  <si>
    <t>08.1.00.28780</t>
  </si>
  <si>
    <t>09.0.00.00000</t>
  </si>
  <si>
    <t>09.1.00.00000</t>
  </si>
  <si>
    <t>10.0.00.00000</t>
  </si>
  <si>
    <t>10.1.00.00000</t>
  </si>
  <si>
    <t>11.0.00.00000</t>
  </si>
  <si>
    <t>11.1.00.00000</t>
  </si>
  <si>
    <t>13.0.00.00000</t>
  </si>
  <si>
    <t>13.1.00.00000</t>
  </si>
  <si>
    <t>14.0.00.00000</t>
  </si>
  <si>
    <t>14.1.00.00000</t>
  </si>
  <si>
    <t>15.0.00.00000</t>
  </si>
  <si>
    <t>15.1.00.00000</t>
  </si>
  <si>
    <t>Обеспечение деятельности избирательной комиссии Ростовской области</t>
  </si>
  <si>
    <t>91.0.00.00000</t>
  </si>
  <si>
    <t>91.9.00.00000</t>
  </si>
  <si>
    <t>91.9.00.20700</t>
  </si>
  <si>
    <t>880</t>
  </si>
  <si>
    <t>99.0.00.00000</t>
  </si>
  <si>
    <t>99.1.00.00000</t>
  </si>
  <si>
    <t>99.1.00.90120</t>
  </si>
  <si>
    <t>99.9.00.00000</t>
  </si>
  <si>
    <t>99.9.00.28990</t>
  </si>
  <si>
    <t>99.9.00.51180</t>
  </si>
  <si>
    <t>99.9.00.72390</t>
  </si>
  <si>
    <t>99.9.00.85010</t>
  </si>
  <si>
    <t>99.9.00.85040</t>
  </si>
  <si>
    <t>99.9.00.90110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</si>
  <si>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</si>
  <si>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Муницапальная программа "Развитие субъектов среднего и малого предпринмательства в Кулешовском сельском поселении"</t>
  </si>
  <si>
    <t>16.0.00.00000</t>
  </si>
  <si>
    <t>16.1.00.00000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</si>
  <si>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</si>
  <si>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0520028630</t>
  </si>
  <si>
    <t>8062,8+1636,8+192,2+3+50=9944,8</t>
  </si>
  <si>
    <t>9965-20-0,2=9944,8</t>
  </si>
  <si>
    <t>03.3.00.0000</t>
  </si>
  <si>
    <t xml:space="preserve">Муниципальная программа Кулешовского сельского поселения «Энергосбережение  и и повышение  энергетической эффективности  Кулешовского сельского поселения " </t>
  </si>
  <si>
    <t>Подпрограмма "О привлечении граждан и их объединений к участию  в обеспечении  охраны общественного порядка"(о добровольных народных дружинах ) на территории Кулешовского сельского поселения .</t>
  </si>
  <si>
    <t>Подпрограмма «Развитие сетей наружного освещения Кулешовского сельского поселения »</t>
  </si>
  <si>
    <t>Подпрограмма «Озеленение территории Кулешовского сельского поселения »</t>
  </si>
  <si>
    <t>Подпрограмма «Организация досуга и обеспечение  жителей услугами  организаций культуры"</t>
  </si>
  <si>
    <t>Подпрограмма  "Развитие физической культуры и  массового спорта Кулешовского сельского поселения »</t>
  </si>
  <si>
    <t>99 9 0085030</t>
  </si>
  <si>
    <t xml:space="preserve"> 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</si>
  <si>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</si>
  <si>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99.9.F5551</t>
  </si>
  <si>
    <t>99.9.F255551</t>
  </si>
  <si>
    <t>0520028990</t>
  </si>
  <si>
    <t>08.1.00.28820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</si>
  <si>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</si>
  <si>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</si>
  <si>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Приложение № 6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</si>
  <si>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</si>
  <si>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</si>
  <si>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</si>
  <si>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03.1.00.28840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</si>
  <si>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</si>
  <si>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</si>
  <si>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</si>
  <si>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 xml:space="preserve">Председатель собрания депутатов 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</si>
  <si>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</si>
  <si>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«Социальная поддержка граждан »</t>
  </si>
  <si>
    <t xml:space="preserve">Глава Кулешовского сельского поселения </t>
  </si>
  <si>
    <t>Муниципальная программа Кулешовского сельского поселения «Участие в предупреждении и ликвидации последствий чрезвычайных ситуаций  в границах Кулешовского сельского поселения, обеспечение пожарной безопасности»</t>
  </si>
  <si>
    <t xml:space="preserve">Муниципальная программа Кулешовского сельского поселения "Обеспечения общественного порядка и противодействие преступности" </t>
  </si>
  <si>
    <t xml:space="preserve">Муниципальная программа Кулешовского сельского поселения «Развитие культуры" </t>
  </si>
  <si>
    <t>Муницапальная программа "Развитие субъектов среднего и малого предпринмательства в Кулешовском сельском поселении" на 2019-2030 годы</t>
  </si>
  <si>
    <t xml:space="preserve">Муниципальная программа  Кулешовского сельского поселения Азовского района «Развитие физической культуры и спорта" </t>
  </si>
  <si>
    <t>А.М. Огай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</si>
  <si>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</si>
  <si>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 xml:space="preserve">к   проекту   решения Собрания депутатов </t>
  </si>
  <si>
    <t xml:space="preserve">района на 2025 год и плановый период </t>
  </si>
  <si>
    <t xml:space="preserve">    2026  и 2027   годов" от  ________2024 № ____</t>
  </si>
  <si>
    <r>
      <t>01.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.28540</t>
    </r>
  </si>
  <si>
    <t>Расходы на 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</si>
  <si>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r>
      <t>02.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.28310</t>
    </r>
  </si>
  <si>
    <t>Расходы на 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</si>
  <si>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 (Иные закупки товаров, работ и услуг для обеспечения государственных (муниципальных) нужд)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</si>
  <si>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 (Иные закупки товаров, работ и услуг для обеспечения государственных (муниципальных) нужд)</t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</si>
  <si>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.28290</t>
    </r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</si>
  <si>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.28830</t>
    </r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</si>
  <si>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.28840</t>
    </r>
  </si>
  <si>
    <t>Расходы на мероприятия по поддержке субъектов среднего и малого предпринимательства (Иные закупки товаров, работ и услуг для обеспечения государственных (муниципальных) нужд)</t>
  </si>
  <si>
    <r>
      <t>16.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.28760</t>
    </r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</si>
  <si>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</si>
  <si>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.28990</t>
    </r>
  </si>
  <si>
    <t>Расходы на осуществление первичного воинского учета органами местного самоуправления сельских поселений (Расходы на выплаты персоналу государственных (муниципальных) органов)</t>
  </si>
  <si>
    <t>Расходы из резервного фонда администрации Кулешовского сельского поселения (Резервные средства)</t>
  </si>
  <si>
    <t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</si>
  <si>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</si>
  <si>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.28800</t>
    </r>
  </si>
  <si>
    <t>Имущественный взнос "Ростовскому областному фонду содействия капитальному ремонту"  (Иные закупки товаров, работ и услуг для обеспечения государственных (муниципальных) нужд)</t>
  </si>
  <si>
    <t>Расходы оплату коммунальных услуг маневренного фонда  (Иные закупки товаров, работ и услуг для обеспечения государственных (муниципальных) нужд)</t>
  </si>
  <si>
    <r>
      <t>05.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.68080</t>
    </r>
  </si>
  <si>
    <r>
      <t>05.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.28960</t>
    </r>
  </si>
  <si>
    <t>Расходы на обеспечение деятельности (оказание услуг) муниципальных учреждений культуры (Субсидии бюджетным учреждениям)</t>
  </si>
  <si>
    <r>
      <t>10.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.28590</t>
    </r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</si>
  <si>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(Иные закупки товаров, работ и услуг для обеспечения государственных (муниципальных) нужд)</t>
  </si>
  <si>
    <r>
      <t>06.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.28430</t>
    </r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</si>
  <si>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</si>
  <si>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.00110</t>
    </r>
  </si>
  <si>
    <t>Расходы на 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</si>
  <si>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r>
      <t>13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.00190</t>
    </r>
  </si>
  <si>
    <t>Расходы на обеспечение функций муниципальных органов (Уплата налогов, сборов и иных платежей)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</si>
  <si>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.00190</t>
    </r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</si>
  <si>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.00210</t>
    </r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</si>
  <si>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</si>
  <si>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</si>
  <si>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  (Иные межбюджетные трансферты) </t>
  </si>
  <si>
    <t>Условно утвержденные расходы (Специальные расходы)</t>
  </si>
  <si>
    <t>Расходы на выполнение других обязательств государства (Уплата налогов, сборов и иных платежей)</t>
  </si>
  <si>
    <t>Расходы на ремонт административного здания админитстрации поселения  (Иные закупки товаров, работ и услуг для обеспечения государственных (муниципальных) нужд)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</si>
  <si>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.28190</t>
    </r>
  </si>
  <si>
    <t>Расходы на оценку государственного имущества, признание прав и регулирование отношений недвижимости государственной собственности  (Иные закупки товаров, работ и услуг для обеспечения государственных (муниципальных) нужд)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</si>
  <si>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.28580</t>
    </r>
  </si>
  <si>
    <t>Расходы на уплату налога на имущество организаций, земельного налога, а также уплата прочих налогов и сборов и иных платежей (Уплата налогов, сборов и иных платежей)</t>
  </si>
  <si>
    <r>
      <t>13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.28600</t>
    </r>
  </si>
  <si>
    <t>Расходы создание для инвалидов и других маломобильных групп доступной и комфортной среды жизнедеятельности   (Иные закупки товаров, работ и услуг для обеспечения государственных (муниципальных) нужд)</t>
  </si>
  <si>
    <r>
      <t>14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.28260</t>
    </r>
  </si>
  <si>
    <t>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(Публичные нормативные социальные выплаты гражданам)</t>
  </si>
  <si>
    <r>
      <t>15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.28250</t>
    </r>
  </si>
  <si>
    <t>Расходы на физкультурные и массово-спортивные мероприятия  (Иные закупки товаров, работ и услуг для обеспечения государственных (муниципальных) нужд)</t>
  </si>
  <si>
    <r>
      <t>11.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.28360</t>
    </r>
  </si>
  <si>
    <t>Расходы на ремонт и реконструкцию сетей наружного освещения 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</si>
  <si>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</si>
  <si>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Расходы на  приобретение и установку новых светильников наружного освещения  (Иные закупки товаров, работ и услуг для обеспечения государственных (муниципальных) нужд)</t>
  </si>
  <si>
    <r>
      <t>07.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.28460</t>
    </r>
  </si>
  <si>
    <r>
      <t>07.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.28610</t>
    </r>
  </si>
  <si>
    <r>
      <t>07.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.28940</t>
    </r>
  </si>
  <si>
    <t>Расходы на посадку зеленых насаждений на территории Кулешовского сельского поселения (Иные закупки товаров, работ и услуг для обеспечения государственных (муниципальных) нужд)</t>
  </si>
  <si>
    <t>Расходы на содержание зеленых насаждений на территории Кулешовского сельского поселения (Иные закупки товаров, работ и услуг для обеспечения государственных (муниципальных) нужд)</t>
  </si>
  <si>
    <t>Расходы на паспортизацию  зеленых насаждений (Иные закупки товаров, работ и услуг для обеспечения государственных (муниципальных) нужд)</t>
  </si>
  <si>
    <r>
      <t>08.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.28490</t>
    </r>
  </si>
  <si>
    <r>
      <t>08.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.28500</t>
    </r>
  </si>
  <si>
    <r>
      <t>08.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.28820</t>
    </r>
  </si>
  <si>
    <t>Расходы на дезинфекцию и дератизацию от насекомых (Иные закупки товаров, работ и услуг для обеспечения государственных (муниципальных) нужд)</t>
  </si>
  <si>
    <t>Расходы по обустройству и содержанию детских площадок  (Иные закупки товаров, работ и услуг для обеспечения государственных (муниципальных) нужд)</t>
  </si>
  <si>
    <t>Расходы по содержанию и ремонту площадок, мусорных контейнеров и площадок к ним,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</si>
  <si>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Расходы по отлову бродячих животных (Иные закупки товаров, работ и услуг для обеспечения государственных (муниципальных) нужд)</t>
  </si>
  <si>
    <t>Расходы на оплату коммунальных услуг на территории парковой зоны отдыха (Иные закупки товаров, работ и услуг для обеспечения государственных (муниципальных) нужд)</t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</si>
  <si>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.28210</t>
    </r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</si>
  <si>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.28510</t>
    </r>
  </si>
  <si>
    <r>
      <t>09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.28520</t>
    </r>
  </si>
  <si>
    <r>
      <t>09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.28530</t>
    </r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</si>
  <si>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.28700</t>
    </r>
  </si>
  <si>
    <t>Расходы на организацию ритуальных услуг и содержания мест захоронения  (Иные закупки товаров, работ и услуг для обеспечения государственных (муниципальных) нужд)</t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</si>
  <si>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.28680</t>
    </r>
  </si>
  <si>
    <t>Расходы на разработку тех.дркументации и постановка на кадастровый учет сетей наружного освещения  (Иные закупки товаров, работ и услуг для обеспечения государственных (муниципальных) нужд)</t>
  </si>
  <si>
    <t>07.4.01.28480</t>
  </si>
  <si>
    <t>Расходы на обеспечение функций муниципальных органов  (Иные закупки товаров, работ и услуг для обеспечения государственных (муниципальных) нужд)</t>
  </si>
  <si>
    <t>Муниципальная программа "Развитие муниципальльной службы в Кулешовском сельском поселении"</t>
  </si>
  <si>
    <t>Комплекс процессных мероприятий</t>
  </si>
  <si>
    <t>Комплекс процессных мероприятий "Совершенствование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нужд)"</t>
  </si>
  <si>
    <t>Распределение бюджетных ассигнований по целевым статьям (муниципальным программам Кулешовского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Кулешовского сельского поселения Азовского района на 2025год и плановый период 2026 и 2027годов</t>
  </si>
  <si>
    <t>Сумма
2025 год</t>
  </si>
  <si>
    <t>2027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</si>
</sst>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indexed="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83">
    <xf numFmtId="0" fontId="0" fillId="0" borderId="0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7" fillId="2" borderId="1"/>
    <xf numFmtId="0" fontId="7" fillId="2" borderId="1"/>
    <xf numFmtId="0" fontId="8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9" fillId="2" borderId="1"/>
    <xf numFmtId="0" fontId="7" fillId="2" borderId="1"/>
    <xf numFmtId="0" fontId="7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7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7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7" fillId="2" borderId="1"/>
    <xf numFmtId="0" fontId="7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7" fillId="2" borderId="1"/>
    <xf numFmtId="0" fontId="7" fillId="2" borderId="1"/>
    <xf numFmtId="0" fontId="3" fillId="2" borderId="1"/>
    <xf numFmtId="0" fontId="7" fillId="2" borderId="1"/>
    <xf numFmtId="0" fontId="7" fillId="2" borderId="1"/>
    <xf numFmtId="0" fontId="3" fillId="2" borderId="1"/>
    <xf numFmtId="0" fontId="3" fillId="2" borderId="1"/>
    <xf numFmtId="0" fontId="7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</cellStyleXfs>
  <cellXfs count="248">
    <xf numFmtId="0" fontId="0" fillId="0" borderId="0" xfId="0"/>
    <xf numFmtId="165" fontId="1" fillId="5" borderId="4" xfId="0" applyNumberFormat="1" applyFont="1" applyFill="1" applyBorder="1" applyAlignment="1">
      <alignment horizontal="right" vertical="center" wrapText="1"/>
    </xf>
    <xf numFmtId="0" fontId="1" fillId="6" borderId="6" xfId="0" applyNumberFormat="1" applyFont="1" applyFill="1" applyBorder="1" applyAlignment="1">
      <alignment vertical="center" wrapText="1"/>
    </xf>
    <xf numFmtId="49" fontId="1" fillId="6" borderId="7" xfId="0" applyNumberFormat="1" applyFont="1" applyFill="1" applyBorder="1" applyAlignment="1">
      <alignment horizontal="center" vertical="center" wrapText="1"/>
    </xf>
    <xf numFmtId="0" fontId="1" fillId="6" borderId="7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0" borderId="28" xfId="0" applyNumberFormat="1" applyFont="1" applyFill="1" applyBorder="1" applyAlignment="1">
      <alignment horizontal="right" vertical="center" wrapText="1"/>
    </xf>
    <xf numFmtId="165" fontId="2" fillId="0" borderId="4" xfId="0" applyNumberFormat="1" applyFont="1" applyFill="1" applyBorder="1" applyAlignment="1">
      <alignment horizontal="right" vertical="center" wrapText="1"/>
    </xf>
    <xf numFmtId="49" fontId="2" fillId="2" borderId="4" xfId="0" applyNumberFormat="1" applyFont="1" applyFill="1" applyBorder="1" applyAlignment="1">
      <alignment horizontal="right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165" fontId="2" fillId="2" borderId="23" xfId="0" applyNumberFormat="1" applyFont="1" applyFill="1" applyBorder="1" applyAlignment="1">
      <alignment horizontal="right" vertical="center" wrapText="1"/>
    </xf>
    <xf numFmtId="165" fontId="2" fillId="3" borderId="2" xfId="43" applyNumberFormat="1" applyFont="1" applyFill="1" applyBorder="1" applyAlignment="1">
      <alignment horizontal="right" vertical="center"/>
    </xf>
    <xf numFmtId="165" fontId="2" fillId="3" borderId="2" xfId="52" applyNumberFormat="1" applyFont="1" applyFill="1" applyBorder="1" applyAlignment="1">
      <alignment horizontal="right" vertical="center"/>
    </xf>
    <xf numFmtId="165" fontId="2" fillId="3" borderId="5" xfId="58" applyNumberFormat="1" applyFont="1" applyFill="1" applyBorder="1" applyAlignment="1">
      <alignment horizontal="right" vertical="center"/>
    </xf>
    <xf numFmtId="165" fontId="2" fillId="3" borderId="5" xfId="82" applyNumberFormat="1" applyFont="1" applyFill="1" applyBorder="1" applyAlignment="1">
      <alignment horizontal="right" vertical="center"/>
    </xf>
    <xf numFmtId="165" fontId="2" fillId="3" borderId="25" xfId="82" applyNumberFormat="1" applyFont="1" applyFill="1" applyBorder="1" applyAlignment="1">
      <alignment horizontal="right" vertical="center"/>
    </xf>
    <xf numFmtId="165" fontId="2" fillId="3" borderId="2" xfId="87" applyNumberFormat="1" applyFont="1" applyFill="1" applyBorder="1" applyAlignment="1">
      <alignment horizontal="right" vertical="center"/>
    </xf>
    <xf numFmtId="165" fontId="2" fillId="3" borderId="23" xfId="87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right" vertical="center"/>
    </xf>
    <xf numFmtId="165" fontId="2" fillId="3" borderId="23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right" vertical="center" wrapText="1"/>
    </xf>
    <xf numFmtId="165" fontId="2" fillId="3" borderId="23" xfId="0" applyNumberFormat="1" applyFont="1" applyFill="1" applyBorder="1" applyAlignment="1">
      <alignment horizontal="righ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165" fontId="2" fillId="2" borderId="19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4" fontId="2" fillId="2" borderId="22" xfId="8" applyNumberFormat="1" applyFont="1" applyFill="1" applyBorder="1" applyAlignment="1">
      <alignment horizontal="justify" vertical="center" wrapText="1"/>
    </xf>
    <xf numFmtId="49" fontId="2" fillId="2" borderId="3" xfId="100" applyNumberFormat="1" applyFont="1" applyFill="1" applyBorder="1" applyAlignment="1">
      <alignment horizontal="center" vertical="center" wrapText="1"/>
    </xf>
    <xf numFmtId="0" fontId="2" fillId="2" borderId="3" xfId="10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165" fontId="1" fillId="4" borderId="27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5" fontId="1" fillId="6" borderId="7" xfId="0" applyNumberFormat="1" applyFont="1" applyFill="1" applyBorder="1" applyAlignment="1">
      <alignment horizontal="right" vertical="center" wrapText="1"/>
    </xf>
    <xf numFmtId="165" fontId="2" fillId="2" borderId="25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2" fillId="3" borderId="5" xfId="0" applyNumberFormat="1" applyFont="1" applyFill="1" applyBorder="1" applyAlignment="1">
      <alignment horizontal="center" vertical="center" wrapText="1"/>
    </xf>
    <xf numFmtId="49" fontId="2" fillId="2" borderId="2" xfId="94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right" vertical="center" wrapText="1"/>
    </xf>
    <xf numFmtId="165" fontId="1" fillId="2" borderId="23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vertical="center"/>
    </xf>
    <xf numFmtId="165" fontId="2" fillId="2" borderId="23" xfId="0" applyNumberFormat="1" applyFont="1" applyFill="1" applyBorder="1" applyAlignment="1">
      <alignment horizontal="right" vertical="center"/>
    </xf>
    <xf numFmtId="165" fontId="1" fillId="6" borderId="30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165" fontId="1" fillId="6" borderId="23" xfId="0" applyNumberFormat="1" applyFont="1" applyFill="1" applyBorder="1" applyAlignment="1">
      <alignment horizontal="right" vertical="center" wrapText="1"/>
    </xf>
    <xf numFmtId="165" fontId="1" fillId="6" borderId="2" xfId="0" applyNumberFormat="1" applyFont="1" applyFill="1" applyBorder="1" applyAlignment="1">
      <alignment horizontal="right" vertical="center" wrapText="1"/>
    </xf>
    <xf numFmtId="0" fontId="1" fillId="6" borderId="2" xfId="0" applyNumberFormat="1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 wrapText="1"/>
    </xf>
    <xf numFmtId="0" fontId="1" fillId="6" borderId="22" xfId="0" applyNumberFormat="1" applyFont="1" applyFill="1" applyBorder="1" applyAlignment="1">
      <alignment vertical="center" wrapText="1"/>
    </xf>
    <xf numFmtId="0" fontId="1" fillId="2" borderId="22" xfId="0" applyNumberFormat="1" applyFont="1" applyFill="1" applyBorder="1" applyAlignment="1">
      <alignment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165" fontId="2" fillId="3" borderId="25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1" fillId="6" borderId="21" xfId="0" applyNumberFormat="1" applyFont="1" applyFill="1" applyBorder="1" applyAlignment="1">
      <alignment horizontal="right" vertical="center" wrapText="1"/>
    </xf>
    <xf numFmtId="165" fontId="1" fillId="2" borderId="4" xfId="0" applyNumberFormat="1" applyFont="1" applyFill="1" applyBorder="1" applyAlignment="1">
      <alignment horizontal="right" vertical="center" wrapText="1"/>
    </xf>
    <xf numFmtId="165" fontId="1" fillId="6" borderId="3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right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right" vertical="center" wrapText="1"/>
    </xf>
    <xf numFmtId="0" fontId="1" fillId="6" borderId="20" xfId="0" applyNumberFormat="1" applyFont="1" applyFill="1" applyBorder="1" applyAlignment="1">
      <alignment vertical="center" wrapText="1"/>
    </xf>
    <xf numFmtId="165" fontId="1" fillId="6" borderId="8" xfId="0" applyNumberFormat="1" applyFont="1" applyFill="1" applyBorder="1" applyAlignment="1">
      <alignment horizontal="right" vertical="center" wrapText="1"/>
    </xf>
    <xf numFmtId="165" fontId="1" fillId="3" borderId="7" xfId="0" applyNumberFormat="1" applyFont="1" applyFill="1" applyBorder="1" applyAlignment="1">
      <alignment horizontal="right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165" fontId="1" fillId="3" borderId="8" xfId="0" applyNumberFormat="1" applyFont="1" applyFill="1" applyBorder="1" applyAlignment="1">
      <alignment horizontal="right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5" fontId="1" fillId="2" borderId="27" xfId="0" applyNumberFormat="1" applyFont="1" applyFill="1" applyBorder="1" applyAlignment="1">
      <alignment horizontal="right" vertical="center" wrapText="1"/>
    </xf>
    <xf numFmtId="165" fontId="1" fillId="2" borderId="21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1" fillId="2" borderId="20" xfId="0" applyNumberFormat="1" applyFont="1" applyFill="1" applyBorder="1" applyAlignment="1">
      <alignment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wrapText="1"/>
    </xf>
    <xf numFmtId="165" fontId="2" fillId="3" borderId="5" xfId="0" applyNumberFormat="1" applyFont="1" applyFill="1" applyBorder="1" applyAlignment="1">
      <alignment horizontal="right" vertical="center" wrapText="1"/>
    </xf>
    <xf numFmtId="164" fontId="2" fillId="2" borderId="24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wrapText="1"/>
    </xf>
    <xf numFmtId="0" fontId="1" fillId="3" borderId="2" xfId="0" applyNumberFormat="1" applyFont="1" applyFill="1" applyBorder="1" applyAlignment="1">
      <alignment horizontal="center" vertical="center" wrapText="1"/>
    </xf>
    <xf numFmtId="164" fontId="2" fillId="3" borderId="22" xfId="0" applyNumberFormat="1" applyFont="1" applyFill="1" applyBorder="1" applyAlignment="1">
      <alignment horizontal="justify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165" fontId="2" fillId="3" borderId="26" xfId="64" applyNumberFormat="1" applyFont="1" applyFill="1" applyBorder="1" applyAlignment="1">
      <alignment horizontal="right" vertical="center"/>
    </xf>
    <xf numFmtId="165" fontId="1" fillId="3" borderId="15" xfId="161" applyNumberFormat="1" applyFont="1" applyFill="1" applyBorder="1" applyAlignment="1">
      <alignment horizontal="right" vertical="center"/>
    </xf>
    <xf numFmtId="0" fontId="1" fillId="3" borderId="7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2" xfId="402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2" fillId="3" borderId="2" xfId="407" applyNumberFormat="1" applyFont="1" applyFill="1" applyBorder="1" applyAlignment="1">
      <alignment horizontal="center" vertical="center" wrapText="1"/>
    </xf>
    <xf numFmtId="165" fontId="2" fillId="3" borderId="2" xfId="403" applyNumberFormat="1" applyFont="1" applyFill="1" applyBorder="1" applyAlignment="1">
      <alignment horizontal="right" vertical="center"/>
    </xf>
    <xf numFmtId="165" fontId="2" fillId="3" borderId="23" xfId="403" applyNumberFormat="1" applyFont="1" applyFill="1" applyBorder="1" applyAlignment="1">
      <alignment horizontal="right" vertical="center"/>
    </xf>
    <xf numFmtId="0" fontId="2" fillId="3" borderId="9" xfId="0" applyNumberFormat="1" applyFont="1" applyFill="1" applyBorder="1" applyAlignment="1">
      <alignment horizontal="center" vertical="center" wrapText="1"/>
    </xf>
    <xf numFmtId="165" fontId="2" fillId="3" borderId="15" xfId="161" applyNumberFormat="1" applyFont="1" applyFill="1" applyBorder="1" applyAlignment="1">
      <alignment horizontal="right" vertical="center"/>
    </xf>
    <xf numFmtId="0" fontId="2" fillId="3" borderId="2" xfId="0" applyNumberFormat="1" applyFont="1" applyFill="1" applyBorder="1" applyAlignment="1">
      <alignment horizontal="center" vertical="center" wrapText="1"/>
    </xf>
    <xf numFmtId="165" fontId="2" fillId="3" borderId="2" xfId="109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164" fontId="10" fillId="3" borderId="31" xfId="225" applyNumberFormat="1" applyFont="1" applyFill="1" applyBorder="1" applyAlignment="1" applyProtection="1">
      <alignment horizontal="justify" vertical="center" wrapText="1"/>
    </xf>
    <xf numFmtId="165" fontId="2" fillId="3" borderId="23" xfId="190" applyNumberFormat="1" applyFont="1" applyFill="1" applyBorder="1" applyAlignment="1">
      <alignment horizontal="right" vertical="center"/>
    </xf>
    <xf numFmtId="164" fontId="2" fillId="3" borderId="22" xfId="98" applyNumberFormat="1" applyFont="1" applyFill="1" applyBorder="1" applyAlignment="1">
      <alignment horizontal="justify" vertical="center" wrapText="1"/>
    </xf>
    <xf numFmtId="164" fontId="2" fillId="3" borderId="22" xfId="238" applyNumberFormat="1" applyFont="1" applyFill="1" applyBorder="1" applyAlignment="1">
      <alignment horizontal="justify" vertical="center" wrapText="1"/>
    </xf>
    <xf numFmtId="49" fontId="10" fillId="3" borderId="31" xfId="228" applyNumberFormat="1" applyFont="1" applyFill="1" applyBorder="1" applyAlignment="1" applyProtection="1">
      <alignment horizontal="justify" vertical="center" wrapText="1"/>
    </xf>
    <xf numFmtId="164" fontId="10" fillId="3" borderId="31" xfId="237" applyNumberFormat="1" applyFont="1" applyFill="1" applyBorder="1" applyAlignment="1" applyProtection="1">
      <alignment horizontal="justify" vertical="center" wrapText="1"/>
    </xf>
    <xf numFmtId="165" fontId="2" fillId="3" borderId="25" xfId="80" applyNumberFormat="1" applyFont="1" applyFill="1" applyBorder="1" applyAlignment="1">
      <alignment horizontal="right" vertical="center"/>
    </xf>
    <xf numFmtId="49" fontId="10" fillId="3" borderId="31" xfId="245" applyNumberFormat="1" applyFont="1" applyFill="1" applyBorder="1" applyAlignment="1" applyProtection="1">
      <alignment horizontal="justify" vertical="center" wrapText="1"/>
    </xf>
    <xf numFmtId="0" fontId="10" fillId="3" borderId="31" xfId="227" applyNumberFormat="1" applyFont="1" applyFill="1" applyBorder="1" applyAlignment="1" applyProtection="1">
      <alignment horizontal="justify" vertical="center"/>
    </xf>
    <xf numFmtId="0" fontId="12" fillId="0" borderId="0" xfId="0" applyFont="1" applyAlignment="1">
      <alignment vertical="center"/>
    </xf>
    <xf numFmtId="164" fontId="2" fillId="3" borderId="31" xfId="242" applyNumberFormat="1" applyFont="1" applyFill="1" applyBorder="1" applyAlignment="1" applyProtection="1">
      <alignment horizontal="justify" vertical="center" wrapText="1"/>
    </xf>
    <xf numFmtId="0" fontId="10" fillId="3" borderId="31" xfId="233" applyNumberFormat="1" applyFont="1" applyFill="1" applyBorder="1" applyAlignment="1" applyProtection="1">
      <alignment horizontal="justify" vertical="center" wrapText="1"/>
    </xf>
    <xf numFmtId="164" fontId="10" fillId="3" borderId="31" xfId="222" applyNumberFormat="1" applyFont="1" applyFill="1" applyBorder="1" applyAlignment="1" applyProtection="1">
      <alignment horizontal="justify" vertical="center" wrapText="1"/>
    </xf>
    <xf numFmtId="165" fontId="2" fillId="3" borderId="23" xfId="80" applyNumberFormat="1" applyFont="1" applyFill="1" applyBorder="1" applyAlignment="1">
      <alignment horizontal="right" vertical="center"/>
    </xf>
    <xf numFmtId="164" fontId="2" fillId="3" borderId="22" xfId="229" applyNumberFormat="1" applyFont="1" applyFill="1" applyBorder="1" applyAlignment="1">
      <alignment horizontal="justify" vertical="center" wrapText="1"/>
    </xf>
    <xf numFmtId="165" fontId="2" fillId="3" borderId="23" xfId="52" applyNumberFormat="1" applyFont="1" applyFill="1" applyBorder="1" applyAlignment="1">
      <alignment horizontal="right" vertical="center"/>
    </xf>
    <xf numFmtId="165" fontId="2" fillId="3" borderId="23" xfId="71" applyNumberFormat="1" applyFont="1" applyFill="1" applyBorder="1" applyAlignment="1">
      <alignment horizontal="right" vertical="center"/>
    </xf>
    <xf numFmtId="165" fontId="2" fillId="3" borderId="25" xfId="58" applyNumberFormat="1" applyFont="1" applyFill="1" applyBorder="1" applyAlignment="1">
      <alignment horizontal="right" vertical="center"/>
    </xf>
    <xf numFmtId="0" fontId="12" fillId="0" borderId="1" xfId="0" applyFont="1" applyBorder="1"/>
    <xf numFmtId="164" fontId="2" fillId="3" borderId="31" xfId="241" applyNumberFormat="1" applyFont="1" applyFill="1" applyBorder="1" applyAlignment="1" applyProtection="1">
      <alignment horizontal="justify" vertical="center" wrapText="1"/>
    </xf>
    <xf numFmtId="164" fontId="2" fillId="3" borderId="22" xfId="175" applyNumberFormat="1" applyFont="1" applyFill="1" applyBorder="1" applyAlignment="1">
      <alignment horizontal="justify" vertical="center" wrapText="1"/>
    </xf>
    <xf numFmtId="165" fontId="2" fillId="3" borderId="23" xfId="50" applyNumberFormat="1" applyFont="1" applyFill="1" applyBorder="1" applyAlignment="1">
      <alignment horizontal="right" vertical="center"/>
    </xf>
    <xf numFmtId="165" fontId="12" fillId="0" borderId="1" xfId="0" applyNumberFormat="1" applyFont="1" applyBorder="1"/>
    <xf numFmtId="165" fontId="2" fillId="3" borderId="23" xfId="68" applyNumberFormat="1" applyFont="1" applyFill="1" applyBorder="1" applyAlignment="1">
      <alignment horizontal="right" vertical="center"/>
    </xf>
    <xf numFmtId="0" fontId="12" fillId="3" borderId="1" xfId="0" applyFont="1" applyFill="1" applyBorder="1"/>
    <xf numFmtId="164" fontId="2" fillId="3" borderId="22" xfId="218" applyNumberFormat="1" applyFont="1" applyFill="1" applyBorder="1" applyAlignment="1">
      <alignment horizontal="justify" vertical="center" wrapText="1"/>
    </xf>
    <xf numFmtId="164" fontId="2" fillId="3" borderId="22" xfId="240" applyNumberFormat="1" applyFont="1" applyFill="1" applyBorder="1" applyAlignment="1">
      <alignment horizontal="justify" vertical="center" wrapText="1"/>
    </xf>
    <xf numFmtId="165" fontId="12" fillId="0" borderId="0" xfId="0" applyNumberFormat="1" applyFont="1"/>
    <xf numFmtId="164" fontId="10" fillId="3" borderId="31" xfId="230" applyNumberFormat="1" applyFont="1" applyFill="1" applyBorder="1" applyAlignment="1" applyProtection="1">
      <alignment horizontal="justify" vertical="center" wrapText="1"/>
    </xf>
    <xf numFmtId="0" fontId="12" fillId="3" borderId="5" xfId="56" applyFont="1" applyFill="1" applyBorder="1" applyAlignment="1">
      <alignment vertical="center"/>
    </xf>
    <xf numFmtId="0" fontId="10" fillId="3" borderId="33" xfId="231" applyNumberFormat="1" applyFont="1" applyFill="1" applyBorder="1" applyAlignment="1" applyProtection="1">
      <alignment horizontal="justify" vertical="center"/>
    </xf>
    <xf numFmtId="0" fontId="12" fillId="3" borderId="0" xfId="0" applyFont="1" applyFill="1"/>
    <xf numFmtId="0" fontId="12" fillId="3" borderId="15" xfId="84" applyFont="1" applyFill="1" applyBorder="1" applyAlignment="1">
      <alignment vertical="center"/>
    </xf>
    <xf numFmtId="0" fontId="2" fillId="3" borderId="31" xfId="224" applyNumberFormat="1" applyFont="1" applyFill="1" applyBorder="1" applyAlignment="1" applyProtection="1">
      <alignment horizontal="justify" vertical="center" wrapText="1"/>
    </xf>
    <xf numFmtId="164" fontId="2" fillId="3" borderId="22" xfId="285" applyNumberFormat="1" applyFont="1" applyFill="1" applyBorder="1" applyAlignment="1">
      <alignment horizontal="justify" vertical="center" wrapText="1"/>
    </xf>
    <xf numFmtId="0" fontId="5" fillId="3" borderId="22" xfId="243" applyFont="1" applyFill="1" applyBorder="1" applyAlignment="1">
      <alignment vertical="center" wrapText="1"/>
    </xf>
    <xf numFmtId="0" fontId="12" fillId="0" borderId="0" xfId="0" applyFont="1"/>
    <xf numFmtId="0" fontId="2" fillId="3" borderId="31" xfId="223" applyNumberFormat="1" applyFont="1" applyFill="1" applyBorder="1" applyAlignment="1" applyProtection="1">
      <alignment horizontal="justify" vertical="center" wrapText="1"/>
    </xf>
    <xf numFmtId="49" fontId="2" fillId="3" borderId="22" xfId="280" applyNumberFormat="1" applyFont="1" applyFill="1" applyBorder="1" applyAlignment="1">
      <alignment horizontal="justify" vertical="center" wrapText="1"/>
    </xf>
    <xf numFmtId="164" fontId="2" fillId="3" borderId="22" xfId="258" applyNumberFormat="1" applyFont="1" applyFill="1" applyBorder="1" applyAlignment="1">
      <alignment horizontal="justify" vertical="center" wrapText="1"/>
    </xf>
    <xf numFmtId="0" fontId="10" fillId="3" borderId="31" xfId="226" applyNumberFormat="1" applyFont="1" applyFill="1" applyBorder="1" applyAlignment="1" applyProtection="1">
      <alignment horizontal="justify" vertical="center"/>
    </xf>
    <xf numFmtId="164" fontId="2" fillId="3" borderId="22" xfId="152" applyNumberFormat="1" applyFont="1" applyFill="1" applyBorder="1" applyAlignment="1">
      <alignment horizontal="justify" vertical="center" wrapText="1"/>
    </xf>
    <xf numFmtId="49" fontId="2" fillId="3" borderId="22" xfId="232" applyNumberFormat="1" applyFont="1" applyFill="1" applyBorder="1" applyAlignment="1">
      <alignment horizontal="justify" vertical="center" wrapText="1"/>
    </xf>
    <xf numFmtId="0" fontId="10" fillId="3" borderId="31" xfId="246" applyNumberFormat="1" applyFont="1" applyFill="1" applyBorder="1" applyAlignment="1" applyProtection="1">
      <alignment horizontal="justify" vertical="center" wrapText="1"/>
    </xf>
    <xf numFmtId="164" fontId="2" fillId="3" borderId="22" xfId="310" applyNumberFormat="1" applyFont="1" applyFill="1" applyBorder="1" applyAlignment="1">
      <alignment horizontal="justify" vertical="center" wrapText="1"/>
    </xf>
    <xf numFmtId="164" fontId="2" fillId="3" borderId="22" xfId="53" applyNumberFormat="1" applyFont="1" applyFill="1" applyBorder="1" applyAlignment="1">
      <alignment horizontal="justify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3" borderId="22" xfId="1" applyNumberFormat="1" applyFont="1" applyFill="1" applyBorder="1" applyAlignment="1">
      <alignment vertical="center" wrapText="1"/>
    </xf>
    <xf numFmtId="0" fontId="2" fillId="3" borderId="22" xfId="236" applyNumberFormat="1" applyFont="1" applyFill="1" applyBorder="1" applyAlignment="1">
      <alignment horizontal="justify" vertical="top" wrapText="1"/>
    </xf>
    <xf numFmtId="164" fontId="10" fillId="3" borderId="32" xfId="239" applyNumberFormat="1" applyFont="1" applyFill="1" applyBorder="1" applyAlignment="1" applyProtection="1">
      <alignment horizontal="justify" vertical="center" wrapText="1"/>
    </xf>
    <xf numFmtId="164" fontId="2" fillId="3" borderId="31" xfId="244" applyNumberFormat="1" applyFont="1" applyFill="1" applyBorder="1" applyAlignment="1" applyProtection="1">
      <alignment horizontal="justify" vertical="center" wrapText="1"/>
    </xf>
    <xf numFmtId="165" fontId="2" fillId="3" borderId="23" xfId="109" applyNumberFormat="1" applyFont="1" applyFill="1" applyBorder="1" applyAlignment="1">
      <alignment horizontal="right" vertical="center"/>
    </xf>
    <xf numFmtId="164" fontId="2" fillId="3" borderId="22" xfId="333" applyNumberFormat="1" applyFont="1" applyFill="1" applyBorder="1" applyAlignment="1">
      <alignment horizontal="justify" vertical="center" wrapText="1"/>
    </xf>
    <xf numFmtId="165" fontId="2" fillId="3" borderId="23" xfId="73" applyNumberFormat="1" applyFont="1" applyFill="1" applyBorder="1" applyAlignment="1">
      <alignment horizontal="right" vertical="center"/>
    </xf>
    <xf numFmtId="164" fontId="2" fillId="3" borderId="22" xfId="330" applyNumberFormat="1" applyFont="1" applyFill="1" applyBorder="1" applyAlignment="1">
      <alignment horizontal="justify" vertical="center" wrapText="1"/>
    </xf>
    <xf numFmtId="165" fontId="2" fillId="2" borderId="21" xfId="0" applyNumberFormat="1" applyFont="1" applyFill="1" applyBorder="1" applyAlignment="1">
      <alignment horizontal="right" vertical="center" wrapText="1"/>
    </xf>
    <xf numFmtId="164" fontId="2" fillId="3" borderId="22" xfId="4" applyNumberFormat="1" applyFont="1" applyFill="1" applyBorder="1" applyAlignment="1">
      <alignment horizontal="justify" vertical="center" wrapText="1"/>
    </xf>
    <xf numFmtId="165" fontId="2" fillId="3" borderId="23" xfId="43" applyNumberFormat="1" applyFont="1" applyFill="1" applyBorder="1" applyAlignment="1">
      <alignment horizontal="right" vertical="center"/>
    </xf>
    <xf numFmtId="164" fontId="2" fillId="3" borderId="14" xfId="354" applyNumberFormat="1" applyFont="1" applyFill="1" applyBorder="1" applyAlignment="1">
      <alignment horizontal="justify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49" fontId="2" fillId="3" borderId="3" xfId="135" applyNumberFormat="1" applyFont="1" applyFill="1" applyBorder="1" applyAlignment="1">
      <alignment horizontal="center" vertical="center" wrapText="1"/>
    </xf>
    <xf numFmtId="49" fontId="2" fillId="3" borderId="2" xfId="267" applyNumberFormat="1" applyFont="1" applyFill="1" applyBorder="1" applyAlignment="1">
      <alignment horizontal="center" vertical="center" wrapText="1"/>
    </xf>
    <xf numFmtId="49" fontId="2" fillId="3" borderId="2" xfId="266" applyNumberFormat="1" applyFont="1" applyFill="1" applyBorder="1" applyAlignment="1">
      <alignment horizontal="center" vertical="center" wrapText="1"/>
    </xf>
    <xf numFmtId="49" fontId="2" fillId="3" borderId="2" xfId="195" applyNumberFormat="1" applyFont="1" applyFill="1" applyBorder="1" applyAlignment="1">
      <alignment horizontal="center" vertical="center" wrapText="1"/>
    </xf>
    <xf numFmtId="49" fontId="2" fillId="3" borderId="2" xfId="260" applyNumberFormat="1" applyFont="1" applyFill="1" applyBorder="1" applyAlignment="1">
      <alignment horizontal="center" vertical="center" wrapText="1"/>
    </xf>
    <xf numFmtId="49" fontId="2" fillId="3" borderId="2" xfId="166" applyNumberFormat="1" applyFont="1" applyFill="1" applyBorder="1" applyAlignment="1">
      <alignment horizontal="center" vertical="center" wrapText="1"/>
    </xf>
    <xf numFmtId="49" fontId="2" fillId="3" borderId="2" xfId="303" applyNumberFormat="1" applyFont="1" applyFill="1" applyBorder="1" applyAlignment="1">
      <alignment horizontal="center" vertical="center" wrapText="1"/>
    </xf>
    <xf numFmtId="49" fontId="2" fillId="3" borderId="2" xfId="301" applyNumberFormat="1" applyFont="1" applyFill="1" applyBorder="1" applyAlignment="1">
      <alignment horizontal="center" vertical="center" wrapText="1"/>
    </xf>
    <xf numFmtId="49" fontId="2" fillId="3" borderId="2" xfId="181" applyNumberFormat="1" applyFont="1" applyFill="1" applyBorder="1" applyAlignment="1">
      <alignment horizontal="center" vertical="center" wrapText="1"/>
    </xf>
    <xf numFmtId="49" fontId="2" fillId="3" borderId="2" xfId="201" applyNumberFormat="1" applyFont="1" applyFill="1" applyBorder="1" applyAlignment="1">
      <alignment horizontal="center" vertical="center" wrapText="1"/>
    </xf>
    <xf numFmtId="49" fontId="2" fillId="3" borderId="2" xfId="262" applyNumberFormat="1" applyFont="1" applyFill="1" applyBorder="1" applyAlignment="1">
      <alignment horizontal="center" vertical="center" wrapText="1"/>
    </xf>
    <xf numFmtId="49" fontId="2" fillId="3" borderId="2" xfId="138" applyNumberFormat="1" applyFont="1" applyFill="1" applyBorder="1" applyAlignment="1">
      <alignment horizontal="center" vertical="center" wrapText="1"/>
    </xf>
    <xf numFmtId="49" fontId="2" fillId="3" borderId="2" xfId="180" applyNumberFormat="1" applyFont="1" applyFill="1" applyBorder="1" applyAlignment="1">
      <alignment horizontal="center" vertical="center" wrapText="1"/>
    </xf>
    <xf numFmtId="49" fontId="2" fillId="3" borderId="2" xfId="156" applyNumberFormat="1" applyFont="1" applyFill="1" applyBorder="1" applyAlignment="1">
      <alignment horizontal="center" vertical="center" wrapText="1"/>
    </xf>
    <xf numFmtId="49" fontId="2" fillId="3" borderId="2" xfId="322" applyNumberFormat="1" applyFont="1" applyFill="1" applyBorder="1" applyAlignment="1">
      <alignment horizontal="center" vertical="center" wrapText="1"/>
    </xf>
    <xf numFmtId="49" fontId="2" fillId="3" borderId="2" xfId="278" applyNumberFormat="1" applyFont="1" applyFill="1" applyBorder="1" applyAlignment="1">
      <alignment horizontal="center" vertical="center" wrapText="1"/>
    </xf>
    <xf numFmtId="164" fontId="2" fillId="3" borderId="22" xfId="342" applyNumberFormat="1" applyFont="1" applyFill="1" applyBorder="1" applyAlignment="1">
      <alignment horizontal="justify" vertical="center" wrapText="1"/>
    </xf>
    <xf numFmtId="49" fontId="2" fillId="3" borderId="2" xfId="321" applyNumberFormat="1" applyFont="1" applyFill="1" applyBorder="1" applyAlignment="1">
      <alignment horizontal="center" vertical="center" wrapText="1"/>
    </xf>
    <xf numFmtId="49" fontId="2" fillId="3" borderId="2" xfId="337" applyNumberFormat="1" applyFont="1" applyFill="1" applyBorder="1" applyAlignment="1">
      <alignment horizontal="center" vertical="center" wrapText="1"/>
    </xf>
    <xf numFmtId="49" fontId="2" fillId="3" borderId="2" xfId="344" applyNumberFormat="1" applyFont="1" applyFill="1" applyBorder="1" applyAlignment="1">
      <alignment horizontal="center" vertical="center" wrapText="1"/>
    </xf>
    <xf numFmtId="49" fontId="2" fillId="3" borderId="2" xfId="328" applyNumberFormat="1" applyFont="1" applyFill="1" applyBorder="1" applyAlignment="1">
      <alignment horizontal="center" vertical="center" wrapText="1"/>
    </xf>
    <xf numFmtId="49" fontId="2" fillId="3" borderId="2" xfId="350" applyNumberFormat="1" applyFont="1" applyFill="1" applyBorder="1" applyAlignment="1">
      <alignment horizontal="center" vertical="center" wrapText="1"/>
    </xf>
    <xf numFmtId="49" fontId="2" fillId="3" borderId="2" xfId="339" applyNumberFormat="1" applyFont="1" applyFill="1" applyBorder="1" applyAlignment="1">
      <alignment horizontal="center" vertical="center" wrapText="1"/>
    </xf>
    <xf numFmtId="49" fontId="2" fillId="3" borderId="2" xfId="355" applyNumberFormat="1" applyFont="1" applyFill="1" applyBorder="1" applyAlignment="1">
      <alignment horizontal="center" vertical="center" wrapText="1"/>
    </xf>
    <xf numFmtId="49" fontId="2" fillId="3" borderId="2" xfId="356" applyNumberFormat="1" applyFont="1" applyFill="1" applyBorder="1" applyAlignment="1">
      <alignment horizontal="center" vertical="center" wrapText="1"/>
    </xf>
    <xf numFmtId="49" fontId="2" fillId="3" borderId="2" xfId="141" applyNumberFormat="1" applyFont="1" applyFill="1" applyBorder="1" applyAlignment="1">
      <alignment horizontal="center" vertical="center" wrapText="1"/>
    </xf>
    <xf numFmtId="165" fontId="2" fillId="3" borderId="5" xfId="56" applyNumberFormat="1" applyFont="1" applyFill="1" applyBorder="1" applyAlignment="1">
      <alignment horizontal="right" vertical="center"/>
    </xf>
    <xf numFmtId="165" fontId="2" fillId="3" borderId="25" xfId="56" applyNumberFormat="1" applyFont="1" applyFill="1" applyBorder="1" applyAlignment="1">
      <alignment horizontal="right" vertical="center"/>
    </xf>
    <xf numFmtId="49" fontId="2" fillId="3" borderId="15" xfId="324" applyNumberFormat="1" applyFont="1" applyFill="1" applyBorder="1" applyAlignment="1">
      <alignment horizontal="center" vertical="center" wrapText="1"/>
    </xf>
    <xf numFmtId="165" fontId="2" fillId="3" borderId="2" xfId="97" applyNumberFormat="1" applyFont="1" applyFill="1" applyBorder="1" applyAlignment="1">
      <alignment horizontal="right" vertical="center"/>
    </xf>
    <xf numFmtId="165" fontId="2" fillId="3" borderId="23" xfId="97" applyNumberFormat="1" applyFont="1" applyFill="1" applyBorder="1" applyAlignment="1">
      <alignment horizontal="right" vertical="center"/>
    </xf>
    <xf numFmtId="165" fontId="2" fillId="3" borderId="2" xfId="104" applyNumberFormat="1" applyFont="1" applyFill="1" applyBorder="1" applyAlignment="1">
      <alignment horizontal="right" vertical="center"/>
    </xf>
    <xf numFmtId="165" fontId="2" fillId="3" borderId="23" xfId="104" applyNumberFormat="1" applyFont="1" applyFill="1" applyBorder="1" applyAlignment="1">
      <alignment horizontal="right" vertical="center"/>
    </xf>
    <xf numFmtId="165" fontId="2" fillId="3" borderId="2" xfId="159" applyNumberFormat="1" applyFont="1" applyFill="1" applyBorder="1" applyAlignment="1">
      <alignment horizontal="right" vertical="center"/>
    </xf>
    <xf numFmtId="165" fontId="2" fillId="3" borderId="23" xfId="159" applyNumberFormat="1" applyFont="1" applyFill="1" applyBorder="1" applyAlignment="1">
      <alignment horizontal="right" vertical="center"/>
    </xf>
    <xf numFmtId="165" fontId="2" fillId="3" borderId="2" xfId="169" applyNumberFormat="1" applyFont="1" applyFill="1" applyBorder="1" applyAlignment="1">
      <alignment horizontal="right" vertical="center"/>
    </xf>
    <xf numFmtId="165" fontId="2" fillId="3" borderId="23" xfId="169" applyNumberFormat="1" applyFont="1" applyFill="1" applyBorder="1" applyAlignment="1">
      <alignment horizontal="right" vertical="center"/>
    </xf>
    <xf numFmtId="165" fontId="2" fillId="3" borderId="2" xfId="35" applyNumberFormat="1" applyFont="1" applyFill="1" applyBorder="1" applyAlignment="1">
      <alignment horizontal="right" vertical="center"/>
    </xf>
    <xf numFmtId="165" fontId="2" fillId="3" borderId="23" xfId="35" applyNumberFormat="1" applyFont="1" applyFill="1" applyBorder="1" applyAlignment="1">
      <alignment horizontal="right" vertical="center"/>
    </xf>
    <xf numFmtId="165" fontId="2" fillId="3" borderId="2" xfId="50" applyNumberFormat="1" applyFont="1" applyFill="1" applyBorder="1" applyAlignment="1">
      <alignment horizontal="right" vertical="center"/>
    </xf>
    <xf numFmtId="165" fontId="2" fillId="3" borderId="2" xfId="60" applyNumberFormat="1" applyFont="1" applyFill="1" applyBorder="1" applyAlignment="1">
      <alignment horizontal="right" vertical="center"/>
    </xf>
    <xf numFmtId="165" fontId="2" fillId="3" borderId="23" xfId="60" applyNumberFormat="1" applyFont="1" applyFill="1" applyBorder="1" applyAlignment="1">
      <alignment horizontal="right" vertical="center"/>
    </xf>
    <xf numFmtId="165" fontId="2" fillId="3" borderId="2" xfId="66" applyNumberFormat="1" applyFont="1" applyFill="1" applyBorder="1" applyAlignment="1">
      <alignment horizontal="right" vertical="center"/>
    </xf>
    <xf numFmtId="165" fontId="2" fillId="3" borderId="23" xfId="66" applyNumberFormat="1" applyFont="1" applyFill="1" applyBorder="1" applyAlignment="1">
      <alignment horizontal="right" vertical="center"/>
    </xf>
    <xf numFmtId="165" fontId="2" fillId="3" borderId="5" xfId="66" applyNumberFormat="1" applyFont="1" applyFill="1" applyBorder="1" applyAlignment="1">
      <alignment horizontal="right" vertical="center"/>
    </xf>
    <xf numFmtId="165" fontId="2" fillId="3" borderId="25" xfId="66" applyNumberFormat="1" applyFont="1" applyFill="1" applyBorder="1" applyAlignment="1">
      <alignment horizontal="right" vertical="center"/>
    </xf>
    <xf numFmtId="165" fontId="2" fillId="3" borderId="2" xfId="68" applyNumberFormat="1" applyFont="1" applyFill="1" applyBorder="1" applyAlignment="1">
      <alignment horizontal="right" vertical="center"/>
    </xf>
    <xf numFmtId="165" fontId="2" fillId="3" borderId="2" xfId="190" applyNumberFormat="1" applyFont="1" applyFill="1" applyBorder="1" applyAlignment="1">
      <alignment horizontal="right" vertical="center"/>
    </xf>
    <xf numFmtId="165" fontId="2" fillId="3" borderId="2" xfId="73" applyNumberFormat="1" applyFont="1" applyFill="1" applyBorder="1" applyAlignment="1">
      <alignment horizontal="right" vertical="center"/>
    </xf>
    <xf numFmtId="165" fontId="2" fillId="3" borderId="2" xfId="75" applyNumberFormat="1" applyFont="1" applyFill="1" applyBorder="1" applyAlignment="1">
      <alignment horizontal="right" vertical="center"/>
    </xf>
    <xf numFmtId="165" fontId="2" fillId="3" borderId="23" xfId="75" applyNumberFormat="1" applyFont="1" applyFill="1" applyBorder="1" applyAlignment="1">
      <alignment horizontal="right" vertical="center"/>
    </xf>
    <xf numFmtId="165" fontId="2" fillId="3" borderId="2" xfId="193" applyNumberFormat="1" applyFont="1" applyFill="1" applyBorder="1" applyAlignment="1">
      <alignment horizontal="right" vertical="center"/>
    </xf>
    <xf numFmtId="165" fontId="2" fillId="3" borderId="23" xfId="193" applyNumberFormat="1" applyFont="1" applyFill="1" applyBorder="1" applyAlignment="1">
      <alignment horizontal="right" vertical="center"/>
    </xf>
    <xf numFmtId="165" fontId="2" fillId="3" borderId="2" xfId="78" applyNumberFormat="1" applyFont="1" applyFill="1" applyBorder="1" applyAlignment="1">
      <alignment horizontal="right" vertical="center"/>
    </xf>
    <xf numFmtId="165" fontId="2" fillId="3" borderId="23" xfId="78" applyNumberFormat="1" applyFont="1" applyFill="1" applyBorder="1" applyAlignment="1">
      <alignment horizontal="right" vertical="center"/>
    </xf>
    <xf numFmtId="165" fontId="1" fillId="3" borderId="2" xfId="78" applyNumberFormat="1" applyFont="1" applyFill="1" applyBorder="1" applyAlignment="1">
      <alignment horizontal="right" vertical="center"/>
    </xf>
    <xf numFmtId="165" fontId="2" fillId="3" borderId="2" xfId="80" applyNumberFormat="1" applyFont="1" applyFill="1" applyBorder="1" applyAlignment="1">
      <alignment horizontal="right" vertical="center"/>
    </xf>
    <xf numFmtId="165" fontId="2" fillId="3" borderId="5" xfId="80" applyNumberFormat="1" applyFont="1" applyFill="1" applyBorder="1" applyAlignment="1">
      <alignment horizontal="right" vertical="center"/>
    </xf>
    <xf numFmtId="165" fontId="2" fillId="3" borderId="2" xfId="82" applyNumberFormat="1" applyFont="1" applyFill="1" applyBorder="1" applyAlignment="1">
      <alignment horizontal="right" vertical="center"/>
    </xf>
    <xf numFmtId="165" fontId="2" fillId="3" borderId="23" xfId="82" applyNumberFormat="1" applyFont="1" applyFill="1" applyBorder="1" applyAlignment="1">
      <alignment horizontal="right" vertical="center"/>
    </xf>
    <xf numFmtId="165" fontId="2" fillId="3" borderId="26" xfId="84" applyNumberFormat="1" applyFont="1" applyFill="1" applyBorder="1" applyAlignment="1">
      <alignment horizontal="right" vertical="center"/>
    </xf>
    <xf numFmtId="165" fontId="2" fillId="3" borderId="15" xfId="84" applyNumberFormat="1" applyFont="1" applyFill="1" applyBorder="1" applyAlignment="1">
      <alignment horizontal="right" vertical="center"/>
    </xf>
    <xf numFmtId="165" fontId="2" fillId="3" borderId="2" xfId="71" applyNumberFormat="1" applyFont="1" applyFill="1" applyBorder="1" applyAlignment="1">
      <alignment horizontal="right" vertical="center"/>
    </xf>
    <xf numFmtId="165" fontId="2" fillId="3" borderId="2" xfId="45" applyNumberFormat="1" applyFont="1" applyFill="1" applyBorder="1" applyAlignment="1">
      <alignment horizontal="right" vertical="center"/>
    </xf>
    <xf numFmtId="165" fontId="2" fillId="3" borderId="23" xfId="45" applyNumberFormat="1" applyFont="1" applyFill="1" applyBorder="1" applyAlignment="1">
      <alignment horizontal="right" vertical="center"/>
    </xf>
    <xf numFmtId="165" fontId="2" fillId="3" borderId="2" xfId="100" applyNumberFormat="1" applyFont="1" applyFill="1" applyBorder="1" applyAlignment="1">
      <alignment horizontal="right" vertical="center"/>
    </xf>
    <xf numFmtId="165" fontId="2" fillId="3" borderId="23" xfId="10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</cellXfs>
  <cellStyles count="483">
    <cellStyle name="Обычный" xfId="0" builtinId="0"/>
    <cellStyle name="Обычный 10" xfId="97"/>
    <cellStyle name="Обычный 10 2" xfId="102"/>
    <cellStyle name="Обычный 10 3" xfId="105"/>
    <cellStyle name="Обычный 101" xfId="260"/>
    <cellStyle name="Обычный 102" xfId="402"/>
    <cellStyle name="Обычный 103" xfId="407"/>
    <cellStyle name="Обычный 109" xfId="280"/>
    <cellStyle name="Обычный 11" xfId="98"/>
    <cellStyle name="Обычный 11 2" xfId="103"/>
    <cellStyle name="Обычный 11 3" xfId="106"/>
    <cellStyle name="Обычный 112" xfId="258"/>
    <cellStyle name="Обычный 113" xfId="166"/>
    <cellStyle name="Обычный 117" xfId="152"/>
    <cellStyle name="Обычный 12" xfId="99"/>
    <cellStyle name="Обычный 120" xfId="303"/>
    <cellStyle name="Обычный 123" xfId="301"/>
    <cellStyle name="Обычный 124" xfId="181"/>
    <cellStyle name="Обычный 125" xfId="310"/>
    <cellStyle name="Обычный 126" xfId="201"/>
    <cellStyle name="Обычный 13 10" xfId="416"/>
    <cellStyle name="Обычный 13 100" xfId="470"/>
    <cellStyle name="Обычный 13 101" xfId="476"/>
    <cellStyle name="Обычный 13 102" xfId="454"/>
    <cellStyle name="Обычный 13 103" xfId="446"/>
    <cellStyle name="Обычный 13 104" xfId="445"/>
    <cellStyle name="Обычный 13 105" xfId="447"/>
    <cellStyle name="Обычный 13 106" xfId="459"/>
    <cellStyle name="Обычный 13 107" xfId="438"/>
    <cellStyle name="Обычный 13 108" xfId="475"/>
    <cellStyle name="Обычный 13 109" xfId="471"/>
    <cellStyle name="Обычный 13 11" xfId="370"/>
    <cellStyle name="Обычный 13 110" xfId="474"/>
    <cellStyle name="Обычный 13 111" xfId="458"/>
    <cellStyle name="Обычный 13 112" xfId="439"/>
    <cellStyle name="Обычный 13 113" xfId="479"/>
    <cellStyle name="Обычный 13 114" xfId="451"/>
    <cellStyle name="Обычный 13 115" xfId="456"/>
    <cellStyle name="Обычный 13 116" xfId="443"/>
    <cellStyle name="Обычный 13 117" xfId="477"/>
    <cellStyle name="Обычный 13 118" xfId="466"/>
    <cellStyle name="Обычный 13 119" xfId="469"/>
    <cellStyle name="Обычный 13 12" xfId="362"/>
    <cellStyle name="Обычный 13 120" xfId="453"/>
    <cellStyle name="Обычный 13 121" xfId="440"/>
    <cellStyle name="Обычный 13 122" xfId="481"/>
    <cellStyle name="Обычный 13 123" xfId="467"/>
    <cellStyle name="Обычный 13 124" xfId="468"/>
    <cellStyle name="Обычный 13 125" xfId="452"/>
    <cellStyle name="Обычный 13 126" xfId="455"/>
    <cellStyle name="Обычный 13 127" xfId="435"/>
    <cellStyle name="Обычный 13 128" xfId="465"/>
    <cellStyle name="Обычный 13 129" xfId="472"/>
    <cellStyle name="Обычный 13 13" xfId="401"/>
    <cellStyle name="Обычный 13 130" xfId="460"/>
    <cellStyle name="Обычный 13 131" xfId="436"/>
    <cellStyle name="Обычный 13 132" xfId="464"/>
    <cellStyle name="Обычный 13 133" xfId="462"/>
    <cellStyle name="Обычный 13 134" xfId="482"/>
    <cellStyle name="Обычный 13 135" xfId="449"/>
    <cellStyle name="Обычный 13 136" xfId="441"/>
    <cellStyle name="Обычный 13 137" xfId="480"/>
    <cellStyle name="Обычный 13 138" xfId="461"/>
    <cellStyle name="Обычный 13 139" xfId="437"/>
    <cellStyle name="Обычный 13 14" xfId="116"/>
    <cellStyle name="Обычный 13 140" xfId="463"/>
    <cellStyle name="Обычный 13 15" xfId="117"/>
    <cellStyle name="Обычный 13 16" xfId="375"/>
    <cellStyle name="Обычный 13 17" xfId="418"/>
    <cellStyle name="Обычный 13 18" xfId="121"/>
    <cellStyle name="Обычный 13 19" xfId="415"/>
    <cellStyle name="Обычный 13 2" xfId="101"/>
    <cellStyle name="Обычный 13 20" xfId="113"/>
    <cellStyle name="Обычный 13 21" xfId="384"/>
    <cellStyle name="Обычный 13 22" xfId="126"/>
    <cellStyle name="Обычный 13 23" xfId="403"/>
    <cellStyle name="Обычный 13 24" xfId="380"/>
    <cellStyle name="Обычный 13 25" xfId="382"/>
    <cellStyle name="Обычный 13 26" xfId="406"/>
    <cellStyle name="Обычный 13 27" xfId="394"/>
    <cellStyle name="Обычный 13 28" xfId="390"/>
    <cellStyle name="Обычный 13 29" xfId="111"/>
    <cellStyle name="Обычный 13 3" xfId="132"/>
    <cellStyle name="Обычный 13 30" xfId="110"/>
    <cellStyle name="Обычный 13 31" xfId="125"/>
    <cellStyle name="Обычный 13 32" xfId="107"/>
    <cellStyle name="Обычный 13 33" xfId="397"/>
    <cellStyle name="Обычный 13 34" xfId="127"/>
    <cellStyle name="Обычный 13 35" xfId="404"/>
    <cellStyle name="Обычный 13 36" xfId="124"/>
    <cellStyle name="Обычный 13 37" xfId="389"/>
    <cellStyle name="Обычный 13 38" xfId="421"/>
    <cellStyle name="Обычный 13 39" xfId="393"/>
    <cellStyle name="Обычный 13 4" xfId="134"/>
    <cellStyle name="Обычный 13 40" xfId="386"/>
    <cellStyle name="Обычный 13 41" xfId="399"/>
    <cellStyle name="Обычный 13 42" xfId="114"/>
    <cellStyle name="Обычный 13 43" xfId="391"/>
    <cellStyle name="Обычный 13 44" xfId="388"/>
    <cellStyle name="Обычный 13 45" xfId="392"/>
    <cellStyle name="Обычный 13 46" xfId="395"/>
    <cellStyle name="Обычный 13 47" xfId="410"/>
    <cellStyle name="Обычный 13 48" xfId="369"/>
    <cellStyle name="Обычный 13 49" xfId="133"/>
    <cellStyle name="Обычный 13 5" xfId="120"/>
    <cellStyle name="Обычный 13 50" xfId="422"/>
    <cellStyle name="Обычный 13 51" xfId="115"/>
    <cellStyle name="Обычный 13 52" xfId="360"/>
    <cellStyle name="Обычный 13 53" xfId="396"/>
    <cellStyle name="Обычный 13 54" xfId="108"/>
    <cellStyle name="Обычный 13 55" xfId="131"/>
    <cellStyle name="Обычный 13 56" xfId="364"/>
    <cellStyle name="Обычный 13 57" xfId="419"/>
    <cellStyle name="Обычный 13 58" xfId="381"/>
    <cellStyle name="Обычный 13 59" xfId="368"/>
    <cellStyle name="Обычный 13 6" xfId="411"/>
    <cellStyle name="Обычный 13 60" xfId="398"/>
    <cellStyle name="Обычный 13 61" xfId="413"/>
    <cellStyle name="Обычный 13 62" xfId="123"/>
    <cellStyle name="Обычный 13 63" xfId="377"/>
    <cellStyle name="Обычный 13 64" xfId="379"/>
    <cellStyle name="Обычный 13 65" xfId="128"/>
    <cellStyle name="Обычный 13 66" xfId="385"/>
    <cellStyle name="Обычный 13 67" xfId="372"/>
    <cellStyle name="Обычный 13 68" xfId="378"/>
    <cellStyle name="Обычный 13 69" xfId="400"/>
    <cellStyle name="Обычный 13 7" xfId="359"/>
    <cellStyle name="Обычный 13 70" xfId="366"/>
    <cellStyle name="Обычный 13 71" xfId="363"/>
    <cellStyle name="Обычный 13 72" xfId="112"/>
    <cellStyle name="Обычный 13 73" xfId="417"/>
    <cellStyle name="Обычный 13 74" xfId="420"/>
    <cellStyle name="Обычный 13 75" xfId="371"/>
    <cellStyle name="Обычный 13 76" xfId="387"/>
    <cellStyle name="Обычный 13 77" xfId="118"/>
    <cellStyle name="Обычный 13 78" xfId="405"/>
    <cellStyle name="Обычный 13 79" xfId="119"/>
    <cellStyle name="Обычный 13 8" xfId="373"/>
    <cellStyle name="Обычный 13 80" xfId="414"/>
    <cellStyle name="Обычный 13 81" xfId="376"/>
    <cellStyle name="Обычный 13 82" xfId="408"/>
    <cellStyle name="Обычный 13 83" xfId="423"/>
    <cellStyle name="Обычный 13 84" xfId="409"/>
    <cellStyle name="Обычный 13 85" xfId="361"/>
    <cellStyle name="Обычный 13 86" xfId="412"/>
    <cellStyle name="Обычный 13 87" xfId="431"/>
    <cellStyle name="Обычный 13 88" xfId="432"/>
    <cellStyle name="Обычный 13 89" xfId="425"/>
    <cellStyle name="Обычный 13 9" xfId="129"/>
    <cellStyle name="Обычный 13 90" xfId="367"/>
    <cellStyle name="Обычный 13 91" xfId="428"/>
    <cellStyle name="Обычный 13 92" xfId="434"/>
    <cellStyle name="Обычный 13 93" xfId="448"/>
    <cellStyle name="Обычный 13 94" xfId="444"/>
    <cellStyle name="Обычный 13 95" xfId="478"/>
    <cellStyle name="Обычный 13 96" xfId="450"/>
    <cellStyle name="Обычный 13 97" xfId="457"/>
    <cellStyle name="Обычный 13 98" xfId="442"/>
    <cellStyle name="Обычный 13 99" xfId="473"/>
    <cellStyle name="Обычный 136" xfId="262"/>
    <cellStyle name="Обычный 139" xfId="205"/>
    <cellStyle name="Обычный 14" xfId="17"/>
    <cellStyle name="Обычный 142" xfId="138"/>
    <cellStyle name="Обычный 143" xfId="180"/>
    <cellStyle name="Обычный 147" xfId="156"/>
    <cellStyle name="Обычный 149" xfId="314"/>
    <cellStyle name="Обычный 15" xfId="104"/>
    <cellStyle name="Обычный 150" xfId="322"/>
    <cellStyle name="Обычный 153" xfId="333"/>
    <cellStyle name="Обычный 154" xfId="278"/>
    <cellStyle name="Обычный 156" xfId="175"/>
    <cellStyle name="Обычный 157" xfId="256"/>
    <cellStyle name="Обычный 159" xfId="342"/>
    <cellStyle name="Обычный 16" xfId="135"/>
    <cellStyle name="Обычный 16 10" xfId="194"/>
    <cellStyle name="Обычный 16 100" xfId="343"/>
    <cellStyle name="Обычный 16 101" xfId="335"/>
    <cellStyle name="Обычный 16 102" xfId="275"/>
    <cellStyle name="Обычный 16 11" xfId="178"/>
    <cellStyle name="Обычный 16 12" xfId="160"/>
    <cellStyle name="Обычный 16 13" xfId="221"/>
    <cellStyle name="Обычный 16 14" xfId="270"/>
    <cellStyle name="Обычный 16 15" xfId="254"/>
    <cellStyle name="Обычный 16 16" xfId="269"/>
    <cellStyle name="Обычный 16 17" xfId="283"/>
    <cellStyle name="Обычный 16 18" xfId="251"/>
    <cellStyle name="Обычный 16 19" xfId="249"/>
    <cellStyle name="Обычный 16 2" xfId="157"/>
    <cellStyle name="Обычный 16 20" xfId="289"/>
    <cellStyle name="Обычный 16 21" xfId="274"/>
    <cellStyle name="Обычный 16 22" xfId="197"/>
    <cellStyle name="Обычный 16 23" xfId="140"/>
    <cellStyle name="Обычный 16 24" xfId="147"/>
    <cellStyle name="Обычный 16 25" xfId="219"/>
    <cellStyle name="Обычный 16 26" xfId="277"/>
    <cellStyle name="Обычный 16 27" xfId="186"/>
    <cellStyle name="Обычный 16 28" xfId="142"/>
    <cellStyle name="Обычный 16 29" xfId="276"/>
    <cellStyle name="Обычный 16 3" xfId="139"/>
    <cellStyle name="Обычный 16 30" xfId="291"/>
    <cellStyle name="Обычный 16 31" xfId="137"/>
    <cellStyle name="Обычный 16 32" xfId="250"/>
    <cellStyle name="Обычный 16 33" xfId="136"/>
    <cellStyle name="Обычный 16 34" xfId="184"/>
    <cellStyle name="Обычный 16 35" xfId="299"/>
    <cellStyle name="Обычный 16 36" xfId="212"/>
    <cellStyle name="Обычный 16 37" xfId="282"/>
    <cellStyle name="Обычный 16 38" xfId="298"/>
    <cellStyle name="Обычный 16 39" xfId="187"/>
    <cellStyle name="Обычный 16 4" xfId="253"/>
    <cellStyle name="Обычный 16 40" xfId="153"/>
    <cellStyle name="Обычный 16 41" xfId="271"/>
    <cellStyle name="Обычный 16 42" xfId="306"/>
    <cellStyle name="Обычный 16 43" xfId="151"/>
    <cellStyle name="Обычный 16 44" xfId="255"/>
    <cellStyle name="Обычный 16 45" xfId="144"/>
    <cellStyle name="Обычный 16 46" xfId="209"/>
    <cellStyle name="Обычный 16 47" xfId="200"/>
    <cellStyle name="Обычный 16 48" xfId="304"/>
    <cellStyle name="Обычный 16 49" xfId="288"/>
    <cellStyle name="Обычный 16 5" xfId="148"/>
    <cellStyle name="Обычный 16 50" xfId="313"/>
    <cellStyle name="Обычный 16 51" xfId="297"/>
    <cellStyle name="Обычный 16 52" xfId="196"/>
    <cellStyle name="Обычный 16 53" xfId="295"/>
    <cellStyle name="Обычный 16 54" xfId="203"/>
    <cellStyle name="Обычный 16 55" xfId="198"/>
    <cellStyle name="Обычный 16 56" xfId="311"/>
    <cellStyle name="Обычный 16 57" xfId="189"/>
    <cellStyle name="Обычный 16 58" xfId="315"/>
    <cellStyle name="Обычный 16 59" xfId="286"/>
    <cellStyle name="Обычный 16 6" xfId="149"/>
    <cellStyle name="Обычный 16 60" xfId="248"/>
    <cellStyle name="Обычный 16 61" xfId="154"/>
    <cellStyle name="Обычный 16 62" xfId="199"/>
    <cellStyle name="Обычный 16 63" xfId="146"/>
    <cellStyle name="Обычный 16 64" xfId="320"/>
    <cellStyle name="Обычный 16 65" xfId="268"/>
    <cellStyle name="Обычный 16 66" xfId="263"/>
    <cellStyle name="Обычный 16 67" xfId="329"/>
    <cellStyle name="Обычный 16 68" xfId="327"/>
    <cellStyle name="Обычный 16 69" xfId="305"/>
    <cellStyle name="Обычный 16 7" xfId="192"/>
    <cellStyle name="Обычный 16 70" xfId="257"/>
    <cellStyle name="Обычный 16 71" xfId="252"/>
    <cellStyle name="Обычный 16 72" xfId="155"/>
    <cellStyle name="Обычный 16 73" xfId="177"/>
    <cellStyle name="Обычный 16 74" xfId="319"/>
    <cellStyle name="Обычный 16 75" xfId="300"/>
    <cellStyle name="Обычный 16 76" xfId="265"/>
    <cellStyle name="Обычный 16 77" xfId="317"/>
    <cellStyle name="Обычный 16 78" xfId="293"/>
    <cellStyle name="Обычный 16 79" xfId="308"/>
    <cellStyle name="Обычный 16 8" xfId="182"/>
    <cellStyle name="Обычный 16 80" xfId="162"/>
    <cellStyle name="Обычный 16 81" xfId="143"/>
    <cellStyle name="Обычный 16 82" xfId="281"/>
    <cellStyle name="Обычный 16 83" xfId="183"/>
    <cellStyle name="Обычный 16 84" xfId="247"/>
    <cellStyle name="Обычный 16 85" xfId="284"/>
    <cellStyle name="Обычный 16 86" xfId="331"/>
    <cellStyle name="Обычный 16 87" xfId="341"/>
    <cellStyle name="Обычный 16 88" xfId="345"/>
    <cellStyle name="Обычный 16 89" xfId="259"/>
    <cellStyle name="Обычный 16 9" xfId="264"/>
    <cellStyle name="Обычный 16 90" xfId="273"/>
    <cellStyle name="Обычный 16 91" xfId="261"/>
    <cellStyle name="Обычный 16 92" xfId="349"/>
    <cellStyle name="Обычный 16 93" xfId="318"/>
    <cellStyle name="Обычный 16 94" xfId="210"/>
    <cellStyle name="Обычный 16 95" xfId="347"/>
    <cellStyle name="Обычный 16 96" xfId="307"/>
    <cellStyle name="Обычный 16 97" xfId="188"/>
    <cellStyle name="Обычный 16 98" xfId="292"/>
    <cellStyle name="Обычный 16 99" xfId="211"/>
    <cellStyle name="Обычный 160" xfId="321"/>
    <cellStyle name="Обычный 163" xfId="337"/>
    <cellStyle name="Обычный 164" xfId="330"/>
    <cellStyle name="Обычный 165" xfId="344"/>
    <cellStyle name="Обычный 168" xfId="328"/>
    <cellStyle name="Обычный 17" xfId="158"/>
    <cellStyle name="Обычный 172" xfId="350"/>
    <cellStyle name="Обычный 175" xfId="339"/>
    <cellStyle name="Обычный 178" xfId="355"/>
    <cellStyle name="Обычный 179" xfId="334"/>
    <cellStyle name="Обычный 18" xfId="159"/>
    <cellStyle name="Обычный 181" xfId="356"/>
    <cellStyle name="Обычный 184" xfId="141"/>
    <cellStyle name="Обычный 186" xfId="354"/>
    <cellStyle name="Обычный 187" xfId="324"/>
    <cellStyle name="Обычный 19" xfId="161"/>
    <cellStyle name="Обычный 2" xfId="1"/>
    <cellStyle name="Обычный 2 10" xfId="11"/>
    <cellStyle name="Обычный 2 11" xfId="13"/>
    <cellStyle name="Обычный 2 12" xfId="18"/>
    <cellStyle name="Обычный 2 13" xfId="12"/>
    <cellStyle name="Обычный 2 14" xfId="20"/>
    <cellStyle name="Обычный 2 15" xfId="22"/>
    <cellStyle name="Обычный 2 16" xfId="19"/>
    <cellStyle name="Обычный 2 17" xfId="25"/>
    <cellStyle name="Обычный 2 18" xfId="21"/>
    <cellStyle name="Обычный 2 19" xfId="26"/>
    <cellStyle name="Обычный 2 2" xfId="2"/>
    <cellStyle name="Обычный 2 20" xfId="24"/>
    <cellStyle name="Обычный 2 21" xfId="23"/>
    <cellStyle name="Обычный 2 22" xfId="27"/>
    <cellStyle name="Обычный 2 23" xfId="28"/>
    <cellStyle name="Обычный 2 24" xfId="29"/>
    <cellStyle name="Обычный 2 25" xfId="30"/>
    <cellStyle name="Обычный 2 26" xfId="31"/>
    <cellStyle name="Обычный 2 27" xfId="32"/>
    <cellStyle name="Обычный 2 28" xfId="33"/>
    <cellStyle name="Обычный 2 29" xfId="34"/>
    <cellStyle name="Обычный 2 3" xfId="5"/>
    <cellStyle name="Обычный 2 30" xfId="36"/>
    <cellStyle name="Обычный 2 31" xfId="41"/>
    <cellStyle name="Обычный 2 32" xfId="40"/>
    <cellStyle name="Обычный 2 33" xfId="42"/>
    <cellStyle name="Обычный 2 34" xfId="37"/>
    <cellStyle name="Обычный 2 35" xfId="39"/>
    <cellStyle name="Обычный 2 36" xfId="44"/>
    <cellStyle name="Обычный 2 37" xfId="46"/>
    <cellStyle name="Обычный 2 38" xfId="48"/>
    <cellStyle name="Обычный 2 39" xfId="49"/>
    <cellStyle name="Обычный 2 4" xfId="7"/>
    <cellStyle name="Обычный 2 40" xfId="51"/>
    <cellStyle name="Обычный 2 41" xfId="53"/>
    <cellStyle name="Обычный 2 42" xfId="55"/>
    <cellStyle name="Обычный 2 43" xfId="57"/>
    <cellStyle name="Обычный 2 44" xfId="59"/>
    <cellStyle name="Обычный 2 45" xfId="61"/>
    <cellStyle name="Обычный 2 46" xfId="63"/>
    <cellStyle name="Обычный 2 47" xfId="65"/>
    <cellStyle name="Обычный 2 48" xfId="67"/>
    <cellStyle name="Обычный 2 49" xfId="69"/>
    <cellStyle name="Обычный 2 5" xfId="9"/>
    <cellStyle name="Обычный 2 50" xfId="70"/>
    <cellStyle name="Обычный 2 51" xfId="72"/>
    <cellStyle name="Обычный 2 52" xfId="74"/>
    <cellStyle name="Обычный 2 53" xfId="76"/>
    <cellStyle name="Обычный 2 54" xfId="77"/>
    <cellStyle name="Обычный 2 55" xfId="79"/>
    <cellStyle name="Обычный 2 56" xfId="81"/>
    <cellStyle name="Обычный 2 57" xfId="83"/>
    <cellStyle name="Обычный 2 58" xfId="38"/>
    <cellStyle name="Обычный 2 59" xfId="91"/>
    <cellStyle name="Обычный 2 6" xfId="10"/>
    <cellStyle name="Обычный 2 60" xfId="86"/>
    <cellStyle name="Обычный 2 61" xfId="93"/>
    <cellStyle name="Обычный 2 7" xfId="15"/>
    <cellStyle name="Обычный 2 8" xfId="14"/>
    <cellStyle name="Обычный 2 9" xfId="16"/>
    <cellStyle name="Обычный 20" xfId="163"/>
    <cellStyle name="Обычный 21" xfId="164"/>
    <cellStyle name="Обычный 211" xfId="109"/>
    <cellStyle name="Обычный 22" xfId="165"/>
    <cellStyle name="Обычный 23" xfId="167"/>
    <cellStyle name="Обычный 24" xfId="168"/>
    <cellStyle name="Обычный 25" xfId="169"/>
    <cellStyle name="Обычный 26" xfId="171"/>
    <cellStyle name="Обычный 27" xfId="185"/>
    <cellStyle name="Обычный 28" xfId="173"/>
    <cellStyle name="Обычный 29" xfId="174"/>
    <cellStyle name="Обычный 3" xfId="3"/>
    <cellStyle name="Обычный 30" xfId="176"/>
    <cellStyle name="Обычный 31" xfId="35"/>
    <cellStyle name="Обычный 32" xfId="43"/>
    <cellStyle name="Обычный 33" xfId="45"/>
    <cellStyle name="Обычный 34" xfId="47"/>
    <cellStyle name="Обычный 35" xfId="179"/>
    <cellStyle name="Обычный 36" xfId="50"/>
    <cellStyle name="Обычный 37" xfId="52"/>
    <cellStyle name="Обычный 38" xfId="54"/>
    <cellStyle name="Обычный 39" xfId="56"/>
    <cellStyle name="Обычный 4" xfId="4"/>
    <cellStyle name="Обычный 40" xfId="58"/>
    <cellStyle name="Обычный 41" xfId="60"/>
    <cellStyle name="Обычный 42" xfId="62"/>
    <cellStyle name="Обычный 43" xfId="64"/>
    <cellStyle name="Обычный 44" xfId="66"/>
    <cellStyle name="Обычный 45" xfId="68"/>
    <cellStyle name="Обычный 46" xfId="190"/>
    <cellStyle name="Обычный 47" xfId="71"/>
    <cellStyle name="Обычный 48" xfId="73"/>
    <cellStyle name="Обычный 49" xfId="75"/>
    <cellStyle name="Обычный 5" xfId="6"/>
    <cellStyle name="Обычный 50" xfId="193"/>
    <cellStyle name="Обычный 51" xfId="78"/>
    <cellStyle name="Обычный 52" xfId="80"/>
    <cellStyle name="Обычный 53" xfId="82"/>
    <cellStyle name="Обычный 54" xfId="84"/>
    <cellStyle name="Обычный 55" xfId="85"/>
    <cellStyle name="Обычный 55 2" xfId="204"/>
    <cellStyle name="Обычный 55 3" xfId="214"/>
    <cellStyle name="Обычный 56" xfId="87"/>
    <cellStyle name="Обычный 56 2" xfId="206"/>
    <cellStyle name="Обычный 56 3" xfId="215"/>
    <cellStyle name="Обычный 57" xfId="88"/>
    <cellStyle name="Обычный 57 2" xfId="207"/>
    <cellStyle name="Обычный 57 3" xfId="216"/>
    <cellStyle name="Обычный 58" xfId="89"/>
    <cellStyle name="Обычный 58 2" xfId="208"/>
    <cellStyle name="Обычный 58 3" xfId="217"/>
    <cellStyle name="Обычный 59" xfId="90"/>
    <cellStyle name="Обычный 6" xfId="8"/>
    <cellStyle name="Обычный 60" xfId="213"/>
    <cellStyle name="Обычный 61" xfId="92"/>
    <cellStyle name="Обычный 62" xfId="94"/>
    <cellStyle name="Обычный 63" xfId="218"/>
    <cellStyle name="Обычный 64" xfId="222"/>
    <cellStyle name="Обычный 65" xfId="223"/>
    <cellStyle name="Обычный 66" xfId="224"/>
    <cellStyle name="Обычный 66 10" xfId="302"/>
    <cellStyle name="Обычный 66 11" xfId="279"/>
    <cellStyle name="Обычный 66 12" xfId="325"/>
    <cellStyle name="Обычный 66 13" xfId="312"/>
    <cellStyle name="Обычный 66 14" xfId="332"/>
    <cellStyle name="Обычный 66 15" xfId="348"/>
    <cellStyle name="Обычный 66 16" xfId="287"/>
    <cellStyle name="Обычный 66 17" xfId="296"/>
    <cellStyle name="Обычный 66 18" xfId="351"/>
    <cellStyle name="Обычный 66 19" xfId="340"/>
    <cellStyle name="Обычный 66 2" xfId="326"/>
    <cellStyle name="Обычный 66 20" xfId="346"/>
    <cellStyle name="Обычный 66 21" xfId="290"/>
    <cellStyle name="Обычный 66 22" xfId="272"/>
    <cellStyle name="Обычный 66 23" xfId="357"/>
    <cellStyle name="Обычный 66 24" xfId="220"/>
    <cellStyle name="Обычный 66 25" xfId="353"/>
    <cellStyle name="Обычный 66 26" xfId="358"/>
    <cellStyle name="Обычный 66 27" xfId="336"/>
    <cellStyle name="Обычный 66 28" xfId="172"/>
    <cellStyle name="Обычный 66 29" xfId="316"/>
    <cellStyle name="Обычный 66 3" xfId="294"/>
    <cellStyle name="Обычный 66 30" xfId="191"/>
    <cellStyle name="Обычный 66 31" xfId="352"/>
    <cellStyle name="Обычный 66 32" xfId="426"/>
    <cellStyle name="Обычный 66 33" xfId="383"/>
    <cellStyle name="Обычный 66 34" xfId="433"/>
    <cellStyle name="Обычный 66 35" xfId="427"/>
    <cellStyle name="Обычный 66 36" xfId="122"/>
    <cellStyle name="Обычный 66 37" xfId="430"/>
    <cellStyle name="Обычный 66 38" xfId="130"/>
    <cellStyle name="Обычный 66 39" xfId="429"/>
    <cellStyle name="Обычный 66 4" xfId="170"/>
    <cellStyle name="Обычный 66 40" xfId="365"/>
    <cellStyle name="Обычный 66 41" xfId="424"/>
    <cellStyle name="Обычный 66 42" xfId="374"/>
    <cellStyle name="Обычный 66 5" xfId="323"/>
    <cellStyle name="Обычный 66 6" xfId="338"/>
    <cellStyle name="Обычный 66 7" xfId="309"/>
    <cellStyle name="Обычный 66 8" xfId="202"/>
    <cellStyle name="Обычный 66 9" xfId="145"/>
    <cellStyle name="Обычный 67" xfId="225"/>
    <cellStyle name="Обычный 68" xfId="226"/>
    <cellStyle name="Обычный 69" xfId="227"/>
    <cellStyle name="Обычный 7" xfId="95"/>
    <cellStyle name="Обычный 70" xfId="228"/>
    <cellStyle name="Обычный 71" xfId="229"/>
    <cellStyle name="Обычный 72" xfId="230"/>
    <cellStyle name="Обычный 73" xfId="231"/>
    <cellStyle name="Обычный 74" xfId="232"/>
    <cellStyle name="Обычный 75" xfId="233"/>
    <cellStyle name="Обычный 76" xfId="234"/>
    <cellStyle name="Обычный 77" xfId="235"/>
    <cellStyle name="Обычный 78" xfId="150"/>
    <cellStyle name="Обычный 79" xfId="236"/>
    <cellStyle name="Обычный 8" xfId="96"/>
    <cellStyle name="Обычный 80" xfId="237"/>
    <cellStyle name="Обычный 81" xfId="238"/>
    <cellStyle name="Обычный 82" xfId="239"/>
    <cellStyle name="Обычный 83" xfId="240"/>
    <cellStyle name="Обычный 84" xfId="241"/>
    <cellStyle name="Обычный 85" xfId="242"/>
    <cellStyle name="Обычный 86" xfId="243"/>
    <cellStyle name="Обычный 87" xfId="244"/>
    <cellStyle name="Обычный 88" xfId="245"/>
    <cellStyle name="Обычный 89" xfId="246"/>
    <cellStyle name="Обычный 9" xfId="100"/>
    <cellStyle name="Обычный 91" xfId="267"/>
    <cellStyle name="Обычный 94" xfId="266"/>
    <cellStyle name="Обычный 96" xfId="285"/>
    <cellStyle name="Обычный 97" xfId="19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124"/>
  <sheetViews>
    <sheetView tabSelected="1" zoomScale="75" zoomScaleNormal="75" workbookViewId="0">
      <selection activeCell="X120" sqref="A1:X120"/>
    </sheetView>
  </sheetViews>
  <sheetFormatPr defaultRowHeight="14.45" customHeight="1"/>
  <cols>
    <col min="1" max="1" width="85.7109375" style="147" customWidth="1"/>
    <col min="2" max="2" width="15.28515625" style="147" customWidth="1"/>
    <col min="3" max="16" width="0" style="147" hidden="1" customWidth="1"/>
    <col min="17" max="17" width="5.5703125" style="147" customWidth="1"/>
    <col min="18" max="19" width="4.7109375" style="147" customWidth="1"/>
    <col min="20" max="20" width="11.42578125" style="147" customWidth="1"/>
    <col min="21" max="22" width="0" style="147" hidden="1" customWidth="1"/>
    <col min="23" max="23" width="11.28515625" style="147" customWidth="1"/>
    <col min="24" max="24" width="12.28515625" style="147" customWidth="1"/>
    <col min="25" max="29" width="0" style="147" hidden="1" customWidth="1"/>
    <col min="30" max="37" width="9.140625" style="147"/>
    <col min="38" max="38" width="7.42578125" style="147" customWidth="1"/>
    <col min="39" max="16384" width="9.140625" style="147"/>
  </cols>
  <sheetData>
    <row r="2" spans="1:25" ht="14.45" customHeight="1">
      <c r="W2" s="238"/>
      <c r="X2" s="238"/>
    </row>
    <row r="3" spans="1:25" ht="16.7" customHeight="1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110"/>
      <c r="U3" s="110"/>
      <c r="V3" s="110"/>
      <c r="W3" s="110"/>
      <c r="X3" s="110" t="s">
        <v>127</v>
      </c>
    </row>
    <row r="4" spans="1:25" ht="16.7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110"/>
      <c r="U4" s="110"/>
      <c r="V4" s="110"/>
      <c r="W4" s="110"/>
      <c r="X4" s="110" t="s">
        <v>146</v>
      </c>
    </row>
    <row r="5" spans="1:25" ht="16.7" customHeight="1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110"/>
      <c r="U5" s="110"/>
      <c r="V5" s="110"/>
      <c r="W5" s="110"/>
      <c r="X5" s="110" t="s">
        <v>0</v>
      </c>
    </row>
    <row r="6" spans="1:25" ht="16.7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110"/>
      <c r="U6" s="110"/>
      <c r="V6" s="110"/>
      <c r="W6" s="110"/>
      <c r="X6" s="110" t="s">
        <v>1</v>
      </c>
    </row>
    <row r="7" spans="1:25" ht="16.7" customHeight="1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110"/>
      <c r="U7" s="110"/>
      <c r="V7" s="110"/>
      <c r="W7" s="110"/>
      <c r="X7" s="110" t="s">
        <v>147</v>
      </c>
    </row>
    <row r="8" spans="1:25" ht="16.7" customHeight="1">
      <c r="A8" s="90"/>
      <c r="B8" s="247" t="s">
        <v>148</v>
      </c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</row>
    <row r="9" spans="1:25" ht="9.75" customHeight="1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10"/>
      <c r="U9" s="110"/>
      <c r="V9" s="110"/>
      <c r="W9" s="110"/>
      <c r="X9" s="110"/>
    </row>
    <row r="10" spans="1:25" ht="15.75" hidden="1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6"/>
      <c r="U10" s="86"/>
      <c r="V10" s="86"/>
      <c r="W10" s="86"/>
      <c r="X10" s="86"/>
    </row>
    <row r="11" spans="1:25" ht="15.75" hidden="1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6"/>
      <c r="U11" s="86"/>
      <c r="V11" s="86"/>
      <c r="W11" s="86"/>
      <c r="X11" s="86"/>
    </row>
    <row r="12" spans="1:25" ht="15.75" hidden="1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6"/>
      <c r="U12" s="86"/>
      <c r="V12" s="86"/>
      <c r="W12" s="86"/>
      <c r="X12" s="86"/>
    </row>
    <row r="13" spans="1:25" ht="110.25" customHeight="1">
      <c r="A13" s="241" t="s">
        <v>229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</row>
    <row r="14" spans="1:25" ht="16.7" customHeight="1" thickBot="1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70"/>
      <c r="U14" s="170"/>
      <c r="V14" s="170"/>
      <c r="W14" s="170"/>
      <c r="X14" s="83" t="s">
        <v>2</v>
      </c>
    </row>
    <row r="15" spans="1:25" ht="15" customHeight="1">
      <c r="A15" s="243" t="s">
        <v>3</v>
      </c>
      <c r="B15" s="245" t="s">
        <v>4</v>
      </c>
      <c r="C15" s="245" t="s">
        <v>4</v>
      </c>
      <c r="D15" s="245" t="s">
        <v>4</v>
      </c>
      <c r="E15" s="245" t="s">
        <v>4</v>
      </c>
      <c r="F15" s="245" t="s">
        <v>4</v>
      </c>
      <c r="G15" s="245" t="s">
        <v>4</v>
      </c>
      <c r="H15" s="245" t="s">
        <v>4</v>
      </c>
      <c r="I15" s="245" t="s">
        <v>4</v>
      </c>
      <c r="J15" s="245" t="s">
        <v>4</v>
      </c>
      <c r="K15" s="245" t="s">
        <v>4</v>
      </c>
      <c r="L15" s="245" t="s">
        <v>4</v>
      </c>
      <c r="M15" s="245" t="s">
        <v>4</v>
      </c>
      <c r="N15" s="245" t="s">
        <v>4</v>
      </c>
      <c r="O15" s="245" t="s">
        <v>4</v>
      </c>
      <c r="P15" s="245" t="s">
        <v>4</v>
      </c>
      <c r="Q15" s="245" t="s">
        <v>5</v>
      </c>
      <c r="R15" s="245" t="s">
        <v>6</v>
      </c>
      <c r="S15" s="245" t="s">
        <v>9</v>
      </c>
      <c r="T15" s="245" t="s">
        <v>230</v>
      </c>
      <c r="U15" s="245" t="s">
        <v>52</v>
      </c>
      <c r="V15" s="245" t="s">
        <v>53</v>
      </c>
      <c r="W15" s="239" t="s">
        <v>54</v>
      </c>
      <c r="X15" s="240"/>
      <c r="Y15" s="129"/>
    </row>
    <row r="16" spans="1:25" ht="24.75" customHeight="1" thickBot="1">
      <c r="A16" s="244"/>
      <c r="B16" s="246" t="s">
        <v>4</v>
      </c>
      <c r="C16" s="246" t="s">
        <v>4</v>
      </c>
      <c r="D16" s="246" t="s">
        <v>4</v>
      </c>
      <c r="E16" s="246" t="s">
        <v>4</v>
      </c>
      <c r="F16" s="246" t="s">
        <v>4</v>
      </c>
      <c r="G16" s="246" t="s">
        <v>4</v>
      </c>
      <c r="H16" s="246" t="s">
        <v>4</v>
      </c>
      <c r="I16" s="246" t="s">
        <v>4</v>
      </c>
      <c r="J16" s="246" t="s">
        <v>4</v>
      </c>
      <c r="K16" s="246" t="s">
        <v>4</v>
      </c>
      <c r="L16" s="246" t="s">
        <v>4</v>
      </c>
      <c r="M16" s="246" t="s">
        <v>4</v>
      </c>
      <c r="N16" s="246" t="s">
        <v>4</v>
      </c>
      <c r="O16" s="246" t="s">
        <v>4</v>
      </c>
      <c r="P16" s="246" t="s">
        <v>4</v>
      </c>
      <c r="Q16" s="246" t="s">
        <v>5</v>
      </c>
      <c r="R16" s="246" t="s">
        <v>6</v>
      </c>
      <c r="S16" s="246" t="s">
        <v>7</v>
      </c>
      <c r="T16" s="246" t="s">
        <v>8</v>
      </c>
      <c r="U16" s="246" t="s">
        <v>52</v>
      </c>
      <c r="V16" s="246" t="s">
        <v>53</v>
      </c>
      <c r="W16" s="75" t="s">
        <v>128</v>
      </c>
      <c r="X16" s="73" t="s">
        <v>231</v>
      </c>
      <c r="Y16" s="129"/>
    </row>
    <row r="17" spans="1:32" ht="15.75" hidden="1" customHeight="1">
      <c r="A17" s="71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7"/>
      <c r="Y17" s="129"/>
    </row>
    <row r="18" spans="1:32" ht="31.5" customHeight="1" thickBot="1">
      <c r="A18" s="2" t="s">
        <v>10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4"/>
      <c r="R18" s="3"/>
      <c r="S18" s="3"/>
      <c r="T18" s="32">
        <f>T19+T22+T25+T33+T36+T43+T46+T52+T58+T68+T71+T74+T85+T88+T91+T94+T97</f>
        <v>40999.4</v>
      </c>
      <c r="U18" s="32">
        <f t="shared" ref="U18:X18" si="0">U19+U22+U25+U33+U36+U43+U46+U52+U58+U68+U71+U74+U85+U88+U91+U94+U97</f>
        <v>10395.5</v>
      </c>
      <c r="V18" s="32">
        <f t="shared" si="0"/>
        <v>10395.5</v>
      </c>
      <c r="W18" s="32">
        <f t="shared" si="0"/>
        <v>40462.700000000004</v>
      </c>
      <c r="X18" s="65">
        <f t="shared" si="0"/>
        <v>39694.700000000004</v>
      </c>
      <c r="Y18" s="129">
        <f>52425.7-6556.1</f>
        <v>45869.599999999999</v>
      </c>
      <c r="AD18" s="138"/>
      <c r="AE18" s="138"/>
      <c r="AF18" s="138"/>
    </row>
    <row r="19" spans="1:32" ht="31.5" customHeight="1">
      <c r="A19" s="64" t="s">
        <v>226</v>
      </c>
      <c r="B19" s="62" t="s">
        <v>56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0"/>
      <c r="R19" s="62"/>
      <c r="S19" s="62"/>
      <c r="T19" s="58">
        <f>T20</f>
        <v>50</v>
      </c>
      <c r="U19" s="58">
        <f t="shared" ref="U19:X19" si="1">U20</f>
        <v>50</v>
      </c>
      <c r="V19" s="58">
        <f t="shared" si="1"/>
        <v>50</v>
      </c>
      <c r="W19" s="56">
        <f t="shared" si="1"/>
        <v>50</v>
      </c>
      <c r="X19" s="56">
        <f t="shared" si="1"/>
        <v>50</v>
      </c>
      <c r="Y19" s="129"/>
    </row>
    <row r="20" spans="1:32" ht="22.5" customHeight="1">
      <c r="A20" s="50" t="s">
        <v>227</v>
      </c>
      <c r="B20" s="31" t="s">
        <v>57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9"/>
      <c r="R20" s="31"/>
      <c r="S20" s="31"/>
      <c r="T20" s="37">
        <f>T21</f>
        <v>50</v>
      </c>
      <c r="U20" s="37">
        <f t="shared" ref="U20:X20" si="2">U21</f>
        <v>50</v>
      </c>
      <c r="V20" s="37">
        <f t="shared" si="2"/>
        <v>50</v>
      </c>
      <c r="W20" s="38">
        <f t="shared" si="2"/>
        <v>50</v>
      </c>
      <c r="X20" s="38">
        <f t="shared" si="2"/>
        <v>50</v>
      </c>
      <c r="Y20" s="129"/>
      <c r="AD20" s="147" t="s">
        <v>119</v>
      </c>
    </row>
    <row r="21" spans="1:32" ht="108" customHeight="1" thickBot="1">
      <c r="A21" s="161" t="s">
        <v>228</v>
      </c>
      <c r="B21" s="194" t="s">
        <v>149</v>
      </c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35" t="s">
        <v>11</v>
      </c>
      <c r="R21" s="85" t="s">
        <v>12</v>
      </c>
      <c r="S21" s="85" t="s">
        <v>13</v>
      </c>
      <c r="T21" s="88">
        <v>50</v>
      </c>
      <c r="U21" s="88">
        <v>50</v>
      </c>
      <c r="V21" s="88">
        <v>50</v>
      </c>
      <c r="W21" s="52">
        <v>50</v>
      </c>
      <c r="X21" s="52">
        <v>50</v>
      </c>
      <c r="Y21" s="129"/>
    </row>
    <row r="22" spans="1:32" ht="46.5" customHeight="1" thickBot="1">
      <c r="A22" s="2" t="s">
        <v>139</v>
      </c>
      <c r="B22" s="3" t="s">
        <v>58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4"/>
      <c r="R22" s="3"/>
      <c r="S22" s="3"/>
      <c r="T22" s="32">
        <f>T23</f>
        <v>123</v>
      </c>
      <c r="U22" s="32">
        <f t="shared" ref="U22:Y23" si="3">U23</f>
        <v>155.6</v>
      </c>
      <c r="V22" s="32">
        <f t="shared" si="3"/>
        <v>155.6</v>
      </c>
      <c r="W22" s="65">
        <f t="shared" si="3"/>
        <v>83</v>
      </c>
      <c r="X22" s="65">
        <f t="shared" si="3"/>
        <v>93</v>
      </c>
      <c r="Y22" s="129"/>
    </row>
    <row r="23" spans="1:32" ht="21.75" customHeight="1">
      <c r="A23" s="84" t="s">
        <v>14</v>
      </c>
      <c r="B23" s="82" t="s">
        <v>59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1"/>
      <c r="R23" s="82"/>
      <c r="S23" s="82"/>
      <c r="T23" s="80">
        <f>T24</f>
        <v>123</v>
      </c>
      <c r="U23" s="80">
        <f t="shared" si="3"/>
        <v>155.6</v>
      </c>
      <c r="V23" s="80">
        <f t="shared" si="3"/>
        <v>155.6</v>
      </c>
      <c r="W23" s="79">
        <f t="shared" si="3"/>
        <v>83</v>
      </c>
      <c r="X23" s="79">
        <f t="shared" si="3"/>
        <v>93</v>
      </c>
      <c r="Y23" s="78">
        <f t="shared" si="3"/>
        <v>0</v>
      </c>
    </row>
    <row r="24" spans="1:32" ht="93" customHeight="1" thickBot="1">
      <c r="A24" s="161" t="s">
        <v>150</v>
      </c>
      <c r="B24" s="181" t="s">
        <v>151</v>
      </c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6" t="s">
        <v>11</v>
      </c>
      <c r="R24" s="77" t="s">
        <v>15</v>
      </c>
      <c r="S24" s="77" t="s">
        <v>44</v>
      </c>
      <c r="T24" s="217">
        <v>123</v>
      </c>
      <c r="U24" s="217">
        <v>155.6</v>
      </c>
      <c r="V24" s="217">
        <v>155.6</v>
      </c>
      <c r="W24" s="217">
        <v>83</v>
      </c>
      <c r="X24" s="134">
        <v>93</v>
      </c>
      <c r="Y24" s="129"/>
    </row>
    <row r="25" spans="1:32" ht="48.75" customHeight="1" thickBot="1">
      <c r="A25" s="2" t="s">
        <v>140</v>
      </c>
      <c r="B25" s="3" t="s">
        <v>60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4"/>
      <c r="R25" s="3"/>
      <c r="S25" s="3"/>
      <c r="T25" s="32">
        <f>T26+T29+T31</f>
        <v>3670</v>
      </c>
      <c r="U25" s="32">
        <f>U26+U29+U31</f>
        <v>3833</v>
      </c>
      <c r="V25" s="32">
        <f>V26+V29+V31</f>
        <v>3833</v>
      </c>
      <c r="W25" s="65">
        <f>W26+W29+W31</f>
        <v>3670</v>
      </c>
      <c r="X25" s="65">
        <f>X26+X29+X31</f>
        <v>3670</v>
      </c>
      <c r="Y25" s="129"/>
    </row>
    <row r="26" spans="1:32" ht="21" customHeight="1">
      <c r="A26" s="84" t="s">
        <v>17</v>
      </c>
      <c r="B26" s="82" t="s">
        <v>61</v>
      </c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1"/>
      <c r="R26" s="82"/>
      <c r="S26" s="82"/>
      <c r="T26" s="80">
        <f>T27+T28</f>
        <v>3570</v>
      </c>
      <c r="U26" s="80">
        <f>U27+U28</f>
        <v>3753</v>
      </c>
      <c r="V26" s="80">
        <f>V27+V28</f>
        <v>3753</v>
      </c>
      <c r="W26" s="80">
        <f>W27+W28</f>
        <v>3570</v>
      </c>
      <c r="X26" s="79">
        <f>X27+X28</f>
        <v>3570</v>
      </c>
      <c r="Y26" s="129"/>
    </row>
    <row r="27" spans="1:32" ht="81.75" customHeight="1">
      <c r="A27" s="161" t="s">
        <v>152</v>
      </c>
      <c r="B27" s="182" t="s">
        <v>155</v>
      </c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101" t="s">
        <v>11</v>
      </c>
      <c r="R27" s="103" t="s">
        <v>15</v>
      </c>
      <c r="S27" s="103" t="s">
        <v>129</v>
      </c>
      <c r="T27" s="217">
        <v>1650</v>
      </c>
      <c r="U27" s="217">
        <v>2153</v>
      </c>
      <c r="V27" s="217">
        <v>2153</v>
      </c>
      <c r="W27" s="217">
        <v>1650</v>
      </c>
      <c r="X27" s="134">
        <v>1650</v>
      </c>
      <c r="Y27" s="7">
        <v>2153</v>
      </c>
    </row>
    <row r="28" spans="1:32" ht="87" customHeight="1" thickBot="1">
      <c r="A28" s="161" t="s">
        <v>154</v>
      </c>
      <c r="B28" s="183" t="s">
        <v>157</v>
      </c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101" t="s">
        <v>11</v>
      </c>
      <c r="R28" s="103" t="s">
        <v>15</v>
      </c>
      <c r="S28" s="103" t="s">
        <v>129</v>
      </c>
      <c r="T28" s="233">
        <v>1920</v>
      </c>
      <c r="U28" s="233">
        <v>1600</v>
      </c>
      <c r="V28" s="233">
        <v>1600</v>
      </c>
      <c r="W28" s="233">
        <v>1920</v>
      </c>
      <c r="X28" s="127">
        <v>1920</v>
      </c>
      <c r="Y28" s="25"/>
    </row>
    <row r="29" spans="1:32" ht="35.25" customHeight="1" thickBot="1">
      <c r="A29" s="74" t="s">
        <v>18</v>
      </c>
      <c r="B29" s="72" t="s">
        <v>62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0"/>
      <c r="R29" s="72"/>
      <c r="S29" s="72"/>
      <c r="T29" s="68">
        <f t="shared" ref="T29:X29" si="4">T30</f>
        <v>50</v>
      </c>
      <c r="U29" s="66">
        <f t="shared" si="4"/>
        <v>50</v>
      </c>
      <c r="V29" s="66">
        <f t="shared" si="4"/>
        <v>50</v>
      </c>
      <c r="W29" s="68">
        <f t="shared" si="4"/>
        <v>50</v>
      </c>
      <c r="X29" s="68">
        <f t="shared" si="4"/>
        <v>50</v>
      </c>
      <c r="Y29" s="129"/>
    </row>
    <row r="30" spans="1:32" ht="83.25" customHeight="1" thickBot="1">
      <c r="A30" s="114" t="s">
        <v>165</v>
      </c>
      <c r="B30" s="186" t="s">
        <v>166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6" t="s">
        <v>11</v>
      </c>
      <c r="R30" s="100" t="s">
        <v>13</v>
      </c>
      <c r="S30" s="100" t="s">
        <v>15</v>
      </c>
      <c r="T30" s="12">
        <v>50</v>
      </c>
      <c r="U30" s="12">
        <v>50</v>
      </c>
      <c r="V30" s="12">
        <v>50</v>
      </c>
      <c r="W30" s="12">
        <v>50</v>
      </c>
      <c r="X30" s="168">
        <v>50</v>
      </c>
      <c r="Y30" s="129"/>
    </row>
    <row r="31" spans="1:32" ht="59.25" customHeight="1" thickBot="1">
      <c r="A31" s="97" t="s">
        <v>113</v>
      </c>
      <c r="B31" s="98" t="s">
        <v>111</v>
      </c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6"/>
      <c r="R31" s="98"/>
      <c r="S31" s="98"/>
      <c r="T31" s="68">
        <f>T32</f>
        <v>50</v>
      </c>
      <c r="U31" s="66">
        <f t="shared" ref="U31:Y31" si="5">U32</f>
        <v>30</v>
      </c>
      <c r="V31" s="66">
        <f t="shared" si="5"/>
        <v>30</v>
      </c>
      <c r="W31" s="68">
        <f>W32</f>
        <v>50</v>
      </c>
      <c r="X31" s="68">
        <f t="shared" si="5"/>
        <v>50</v>
      </c>
      <c r="Y31" s="6">
        <f t="shared" si="5"/>
        <v>0</v>
      </c>
    </row>
    <row r="32" spans="1:32" ht="108" customHeight="1" thickBot="1">
      <c r="A32" s="114" t="s">
        <v>153</v>
      </c>
      <c r="B32" s="182" t="s">
        <v>156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01" t="s">
        <v>11</v>
      </c>
      <c r="R32" s="103" t="s">
        <v>15</v>
      </c>
      <c r="S32" s="103" t="s">
        <v>129</v>
      </c>
      <c r="T32" s="217">
        <v>50</v>
      </c>
      <c r="U32" s="217">
        <v>30</v>
      </c>
      <c r="V32" s="217">
        <v>30</v>
      </c>
      <c r="W32" s="217">
        <v>50</v>
      </c>
      <c r="X32" s="134">
        <v>50</v>
      </c>
      <c r="Y32" s="129"/>
    </row>
    <row r="33" spans="1:33" ht="33.75" hidden="1" customHeight="1" thickBot="1">
      <c r="A33" s="2" t="s">
        <v>19</v>
      </c>
      <c r="B33" s="3" t="s">
        <v>63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4"/>
      <c r="R33" s="3"/>
      <c r="S33" s="3"/>
      <c r="T33" s="32">
        <f>T34</f>
        <v>0</v>
      </c>
      <c r="U33" s="32">
        <f t="shared" ref="U33:X34" si="6">U34</f>
        <v>892.5</v>
      </c>
      <c r="V33" s="32">
        <f t="shared" si="6"/>
        <v>892.5</v>
      </c>
      <c r="W33" s="65">
        <f t="shared" si="6"/>
        <v>0</v>
      </c>
      <c r="X33" s="65">
        <f t="shared" si="6"/>
        <v>0</v>
      </c>
      <c r="Y33" s="129"/>
    </row>
    <row r="34" spans="1:33" ht="24" hidden="1" customHeight="1">
      <c r="A34" s="84" t="s">
        <v>20</v>
      </c>
      <c r="B34" s="82" t="s">
        <v>64</v>
      </c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1"/>
      <c r="R34" s="82"/>
      <c r="S34" s="82"/>
      <c r="T34" s="80">
        <f>T35</f>
        <v>0</v>
      </c>
      <c r="U34" s="80">
        <f t="shared" si="6"/>
        <v>892.5</v>
      </c>
      <c r="V34" s="80">
        <f t="shared" si="6"/>
        <v>892.5</v>
      </c>
      <c r="W34" s="79">
        <f>W35</f>
        <v>0</v>
      </c>
      <c r="X34" s="79">
        <f>X35</f>
        <v>0</v>
      </c>
      <c r="Y34" s="129"/>
    </row>
    <row r="35" spans="1:33" ht="81.75" hidden="1" customHeight="1" thickBot="1">
      <c r="A35" s="89" t="s">
        <v>21</v>
      </c>
      <c r="B35" s="77" t="s">
        <v>65</v>
      </c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6" t="s">
        <v>11</v>
      </c>
      <c r="R35" s="77" t="s">
        <v>22</v>
      </c>
      <c r="S35" s="77" t="s">
        <v>16</v>
      </c>
      <c r="T35" s="63">
        <v>0</v>
      </c>
      <c r="U35" s="63">
        <v>892.5</v>
      </c>
      <c r="V35" s="63">
        <v>892.5</v>
      </c>
      <c r="W35" s="33">
        <v>0</v>
      </c>
      <c r="X35" s="33">
        <v>0</v>
      </c>
      <c r="Y35" s="61">
        <v>892.5</v>
      </c>
    </row>
    <row r="36" spans="1:33" ht="47.25" customHeight="1" thickBot="1">
      <c r="A36" s="2" t="s">
        <v>23</v>
      </c>
      <c r="B36" s="3" t="s">
        <v>66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3"/>
      <c r="S36" s="3"/>
      <c r="T36" s="32">
        <f>T37+T39</f>
        <v>140</v>
      </c>
      <c r="U36" s="32">
        <f t="shared" ref="U36:X36" si="7">U37+U39</f>
        <v>100</v>
      </c>
      <c r="V36" s="32">
        <f t="shared" si="7"/>
        <v>100</v>
      </c>
      <c r="W36" s="65">
        <f t="shared" ref="W36" si="8">W37+W39</f>
        <v>260</v>
      </c>
      <c r="X36" s="65">
        <f t="shared" si="7"/>
        <v>260</v>
      </c>
      <c r="Y36" s="129">
        <f>23368.8-6556.1</f>
        <v>16812.699999999997</v>
      </c>
    </row>
    <row r="37" spans="1:33" ht="24" customHeight="1">
      <c r="A37" s="84" t="s">
        <v>24</v>
      </c>
      <c r="B37" s="82" t="s">
        <v>67</v>
      </c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1"/>
      <c r="R37" s="82"/>
      <c r="S37" s="82"/>
      <c r="T37" s="80">
        <f>T38+T42</f>
        <v>140</v>
      </c>
      <c r="U37" s="80">
        <f t="shared" ref="U37:X37" si="9">U38+U42</f>
        <v>0</v>
      </c>
      <c r="V37" s="80">
        <f t="shared" si="9"/>
        <v>0</v>
      </c>
      <c r="W37" s="80">
        <f t="shared" si="9"/>
        <v>260</v>
      </c>
      <c r="X37" s="79">
        <f t="shared" si="9"/>
        <v>260</v>
      </c>
      <c r="Y37" s="129"/>
    </row>
    <row r="38" spans="1:33" ht="85.5" customHeight="1">
      <c r="A38" s="114" t="s">
        <v>167</v>
      </c>
      <c r="B38" s="185" t="s">
        <v>169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08" t="s">
        <v>11</v>
      </c>
      <c r="R38" s="9" t="s">
        <v>13</v>
      </c>
      <c r="S38" s="9" t="s">
        <v>25</v>
      </c>
      <c r="T38" s="206">
        <v>100</v>
      </c>
      <c r="U38" s="206"/>
      <c r="V38" s="206"/>
      <c r="W38" s="207">
        <v>200</v>
      </c>
      <c r="X38" s="207">
        <v>200</v>
      </c>
      <c r="Y38" s="129"/>
    </row>
    <row r="39" spans="1:33" ht="36" hidden="1" customHeight="1">
      <c r="A39" s="114" t="s">
        <v>51</v>
      </c>
      <c r="B39" s="102" t="s">
        <v>68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91"/>
      <c r="R39" s="102"/>
      <c r="S39" s="102"/>
      <c r="T39" s="99">
        <f>T41+T40</f>
        <v>0</v>
      </c>
      <c r="U39" s="37">
        <f t="shared" ref="U39:X39" si="10">U41+U40</f>
        <v>100</v>
      </c>
      <c r="V39" s="37">
        <f t="shared" si="10"/>
        <v>100</v>
      </c>
      <c r="W39" s="37">
        <f t="shared" si="10"/>
        <v>0</v>
      </c>
      <c r="X39" s="38">
        <f t="shared" si="10"/>
        <v>0</v>
      </c>
      <c r="Y39" s="57">
        <f t="shared" ref="Y39:AC39" si="11">Y41+Y40</f>
        <v>100</v>
      </c>
      <c r="Z39" s="37">
        <f t="shared" si="11"/>
        <v>100</v>
      </c>
      <c r="AA39" s="37">
        <f t="shared" si="11"/>
        <v>100</v>
      </c>
      <c r="AB39" s="37">
        <f t="shared" si="11"/>
        <v>100</v>
      </c>
      <c r="AC39" s="37">
        <f t="shared" si="11"/>
        <v>100</v>
      </c>
    </row>
    <row r="40" spans="1:33" ht="99.75" hidden="1" customHeight="1">
      <c r="A40" s="114" t="s">
        <v>126</v>
      </c>
      <c r="B40" s="9" t="s">
        <v>123</v>
      </c>
      <c r="C40" s="9" t="s">
        <v>49</v>
      </c>
      <c r="D40" s="9" t="s">
        <v>123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 t="s">
        <v>11</v>
      </c>
      <c r="R40" s="9" t="s">
        <v>13</v>
      </c>
      <c r="S40" s="9" t="s">
        <v>49</v>
      </c>
      <c r="T40" s="21">
        <v>0</v>
      </c>
      <c r="U40" s="10"/>
      <c r="V40" s="10"/>
      <c r="W40" s="11">
        <v>0</v>
      </c>
      <c r="X40" s="11">
        <v>0</v>
      </c>
      <c r="Y40" s="133"/>
    </row>
    <row r="41" spans="1:33" ht="115.5" hidden="1" customHeight="1" thickBot="1">
      <c r="A41" s="114" t="s">
        <v>107</v>
      </c>
      <c r="B41" s="9" t="s">
        <v>108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08">
        <v>244</v>
      </c>
      <c r="R41" s="9" t="s">
        <v>13</v>
      </c>
      <c r="S41" s="9" t="s">
        <v>49</v>
      </c>
      <c r="T41" s="21">
        <v>0</v>
      </c>
      <c r="U41" s="10">
        <v>100</v>
      </c>
      <c r="V41" s="10">
        <v>100</v>
      </c>
      <c r="W41" s="11">
        <v>0</v>
      </c>
      <c r="X41" s="11">
        <v>0</v>
      </c>
      <c r="Y41" s="51">
        <v>100</v>
      </c>
      <c r="Z41" s="10">
        <v>100</v>
      </c>
      <c r="AA41" s="10">
        <v>100</v>
      </c>
      <c r="AB41" s="10">
        <v>100</v>
      </c>
      <c r="AC41" s="10">
        <v>100</v>
      </c>
    </row>
    <row r="42" spans="1:33" ht="81" customHeight="1" thickBot="1">
      <c r="A42" s="114" t="s">
        <v>168</v>
      </c>
      <c r="B42" s="185" t="s">
        <v>170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6">
        <v>240</v>
      </c>
      <c r="R42" s="100" t="s">
        <v>13</v>
      </c>
      <c r="S42" s="100" t="s">
        <v>25</v>
      </c>
      <c r="T42" s="206">
        <v>40</v>
      </c>
      <c r="U42" s="206"/>
      <c r="V42" s="206"/>
      <c r="W42" s="207">
        <v>60</v>
      </c>
      <c r="X42" s="207">
        <v>60</v>
      </c>
      <c r="Y42" s="55"/>
      <c r="Z42" s="55"/>
      <c r="AA42" s="55"/>
      <c r="AB42" s="55"/>
      <c r="AC42" s="55"/>
    </row>
    <row r="43" spans="1:33" ht="48" customHeight="1" thickBot="1">
      <c r="A43" s="2" t="s">
        <v>112</v>
      </c>
      <c r="B43" s="3" t="s">
        <v>69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4"/>
      <c r="R43" s="3"/>
      <c r="S43" s="3"/>
      <c r="T43" s="32">
        <f>T44</f>
        <v>50</v>
      </c>
      <c r="U43" s="32">
        <f t="shared" ref="U43:X44" si="12">U44</f>
        <v>20</v>
      </c>
      <c r="V43" s="32">
        <f t="shared" si="12"/>
        <v>20</v>
      </c>
      <c r="W43" s="65">
        <f t="shared" si="12"/>
        <v>50</v>
      </c>
      <c r="X43" s="65">
        <f t="shared" si="12"/>
        <v>50</v>
      </c>
      <c r="Y43" s="129"/>
    </row>
    <row r="44" spans="1:33" ht="35.25" customHeight="1">
      <c r="A44" s="84" t="s">
        <v>26</v>
      </c>
      <c r="B44" s="82" t="s">
        <v>70</v>
      </c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1"/>
      <c r="R44" s="82"/>
      <c r="S44" s="82"/>
      <c r="T44" s="80">
        <f>T45</f>
        <v>50</v>
      </c>
      <c r="U44" s="80">
        <f t="shared" si="12"/>
        <v>20</v>
      </c>
      <c r="V44" s="80">
        <f t="shared" si="12"/>
        <v>20</v>
      </c>
      <c r="W44" s="79">
        <f t="shared" si="12"/>
        <v>50</v>
      </c>
      <c r="X44" s="79">
        <f t="shared" si="12"/>
        <v>50</v>
      </c>
      <c r="Y44" s="129"/>
    </row>
    <row r="45" spans="1:33" ht="117" customHeight="1" thickBot="1">
      <c r="A45" s="114" t="s">
        <v>173</v>
      </c>
      <c r="B45" s="171" t="s">
        <v>174</v>
      </c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35" t="s">
        <v>11</v>
      </c>
      <c r="R45" s="85" t="s">
        <v>25</v>
      </c>
      <c r="S45" s="85" t="s">
        <v>22</v>
      </c>
      <c r="T45" s="210">
        <v>50</v>
      </c>
      <c r="U45" s="210">
        <v>20</v>
      </c>
      <c r="V45" s="210">
        <v>20</v>
      </c>
      <c r="W45" s="210">
        <v>50</v>
      </c>
      <c r="X45" s="132">
        <v>50</v>
      </c>
      <c r="Y45" s="129"/>
    </row>
    <row r="46" spans="1:33" ht="37.5" customHeight="1" thickBot="1">
      <c r="A46" s="2" t="s">
        <v>27</v>
      </c>
      <c r="B46" s="3" t="s">
        <v>71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4"/>
      <c r="R46" s="3"/>
      <c r="S46" s="3"/>
      <c r="T46" s="32">
        <f>T47</f>
        <v>3517.4</v>
      </c>
      <c r="U46" s="32">
        <f t="shared" ref="U46:W46" si="13">U47</f>
        <v>810</v>
      </c>
      <c r="V46" s="32">
        <f t="shared" si="13"/>
        <v>810</v>
      </c>
      <c r="W46" s="65">
        <f t="shared" si="13"/>
        <v>3618.1</v>
      </c>
      <c r="X46" s="65">
        <f>X47</f>
        <v>4222.8999999999996</v>
      </c>
      <c r="Y46" s="129"/>
      <c r="AE46" s="138"/>
      <c r="AF46" s="138"/>
      <c r="AG46" s="138"/>
    </row>
    <row r="47" spans="1:33" ht="35.25" customHeight="1">
      <c r="A47" s="84" t="s">
        <v>114</v>
      </c>
      <c r="B47" s="82" t="s">
        <v>72</v>
      </c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1"/>
      <c r="R47" s="82"/>
      <c r="S47" s="82"/>
      <c r="T47" s="80">
        <f>T48+T49+T50+T51</f>
        <v>3517.4</v>
      </c>
      <c r="U47" s="80">
        <f t="shared" ref="U47:X47" si="14">U48+U49+U50+U51</f>
        <v>810</v>
      </c>
      <c r="V47" s="80">
        <f t="shared" si="14"/>
        <v>810</v>
      </c>
      <c r="W47" s="79">
        <f t="shared" ref="W47" si="15">W48+W49+W50+W51</f>
        <v>3618.1</v>
      </c>
      <c r="X47" s="79">
        <f t="shared" si="14"/>
        <v>4222.8999999999996</v>
      </c>
      <c r="Y47" s="129"/>
    </row>
    <row r="48" spans="1:33" ht="81" customHeight="1">
      <c r="A48" s="131" t="s">
        <v>223</v>
      </c>
      <c r="B48" s="9" t="s">
        <v>224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8" t="s">
        <v>11</v>
      </c>
      <c r="R48" s="9" t="s">
        <v>13</v>
      </c>
      <c r="S48" s="9" t="s">
        <v>15</v>
      </c>
      <c r="T48" s="13">
        <v>300</v>
      </c>
      <c r="U48" s="13"/>
      <c r="V48" s="13"/>
      <c r="W48" s="13">
        <v>0</v>
      </c>
      <c r="X48" s="126">
        <v>0</v>
      </c>
      <c r="Y48" s="129"/>
    </row>
    <row r="49" spans="1:29" ht="77.25" customHeight="1">
      <c r="A49" s="113" t="s">
        <v>199</v>
      </c>
      <c r="B49" s="186" t="s">
        <v>202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08" t="s">
        <v>11</v>
      </c>
      <c r="R49" s="9" t="s">
        <v>13</v>
      </c>
      <c r="S49" s="9" t="s">
        <v>15</v>
      </c>
      <c r="T49" s="219">
        <v>600</v>
      </c>
      <c r="U49" s="219">
        <v>710</v>
      </c>
      <c r="V49" s="219">
        <v>710</v>
      </c>
      <c r="W49" s="219">
        <v>800</v>
      </c>
      <c r="X49" s="164">
        <v>800</v>
      </c>
      <c r="Y49" s="129"/>
    </row>
    <row r="50" spans="1:29" ht="84.75" customHeight="1">
      <c r="A50" s="160" t="s">
        <v>200</v>
      </c>
      <c r="B50" s="186" t="s">
        <v>203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08" t="s">
        <v>11</v>
      </c>
      <c r="R50" s="9" t="s">
        <v>13</v>
      </c>
      <c r="S50" s="9" t="s">
        <v>15</v>
      </c>
      <c r="T50" s="208">
        <v>2417.4</v>
      </c>
      <c r="U50" s="208"/>
      <c r="V50" s="208"/>
      <c r="W50" s="209">
        <v>2618.1</v>
      </c>
      <c r="X50" s="209">
        <v>2722.9</v>
      </c>
      <c r="Y50" s="129"/>
    </row>
    <row r="51" spans="1:29" ht="84" customHeight="1" thickBot="1">
      <c r="A51" s="163" t="s">
        <v>201</v>
      </c>
      <c r="B51" s="186" t="s">
        <v>204</v>
      </c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35" t="s">
        <v>11</v>
      </c>
      <c r="R51" s="85" t="s">
        <v>13</v>
      </c>
      <c r="S51" s="85" t="s">
        <v>15</v>
      </c>
      <c r="T51" s="208">
        <v>200</v>
      </c>
      <c r="U51" s="208">
        <v>100</v>
      </c>
      <c r="V51" s="208">
        <v>100</v>
      </c>
      <c r="W51" s="208">
        <v>200</v>
      </c>
      <c r="X51" s="209">
        <v>700</v>
      </c>
      <c r="Y51" s="129"/>
    </row>
    <row r="52" spans="1:29" ht="48" customHeight="1" thickBot="1">
      <c r="A52" s="2" t="s">
        <v>28</v>
      </c>
      <c r="B52" s="3" t="s">
        <v>73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  <c r="S52" s="3"/>
      <c r="T52" s="32">
        <f>T53</f>
        <v>1150</v>
      </c>
      <c r="U52" s="32">
        <f t="shared" ref="U52:X52" si="16">U53</f>
        <v>900</v>
      </c>
      <c r="V52" s="32">
        <f t="shared" si="16"/>
        <v>900</v>
      </c>
      <c r="W52" s="65">
        <f t="shared" si="16"/>
        <v>1150</v>
      </c>
      <c r="X52" s="65">
        <f t="shared" si="16"/>
        <v>1150</v>
      </c>
      <c r="Y52" s="129"/>
    </row>
    <row r="53" spans="1:29" ht="20.25" customHeight="1">
      <c r="A53" s="84" t="s">
        <v>115</v>
      </c>
      <c r="B53" s="82" t="s">
        <v>74</v>
      </c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1"/>
      <c r="R53" s="82"/>
      <c r="S53" s="82"/>
      <c r="T53" s="80">
        <f>T54+T55+T56+T57</f>
        <v>1150</v>
      </c>
      <c r="U53" s="80">
        <f t="shared" ref="U53:AC53" si="17">U54+U55+U56+U57</f>
        <v>900</v>
      </c>
      <c r="V53" s="80">
        <f t="shared" si="17"/>
        <v>900</v>
      </c>
      <c r="W53" s="79">
        <f t="shared" ref="W53" si="18">W54+W55+W56+W57</f>
        <v>1150</v>
      </c>
      <c r="X53" s="79">
        <f t="shared" si="17"/>
        <v>1150</v>
      </c>
      <c r="Y53" s="78">
        <f t="shared" si="17"/>
        <v>0</v>
      </c>
      <c r="Z53" s="80">
        <f t="shared" si="17"/>
        <v>0</v>
      </c>
      <c r="AA53" s="80">
        <f t="shared" si="17"/>
        <v>0</v>
      </c>
      <c r="AB53" s="80">
        <f t="shared" si="17"/>
        <v>0</v>
      </c>
      <c r="AC53" s="80">
        <f t="shared" si="17"/>
        <v>0</v>
      </c>
    </row>
    <row r="54" spans="1:29" ht="65.25" hidden="1" customHeight="1">
      <c r="A54" s="187" t="s">
        <v>205</v>
      </c>
      <c r="B54" s="188" t="s">
        <v>208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08" t="s">
        <v>11</v>
      </c>
      <c r="R54" s="9" t="s">
        <v>13</v>
      </c>
      <c r="S54" s="9" t="s">
        <v>15</v>
      </c>
      <c r="T54" s="220">
        <v>0</v>
      </c>
      <c r="U54" s="220"/>
      <c r="V54" s="220"/>
      <c r="W54" s="221">
        <v>0</v>
      </c>
      <c r="X54" s="221">
        <v>0</v>
      </c>
      <c r="Y54" s="129"/>
    </row>
    <row r="55" spans="1:29" ht="84" customHeight="1">
      <c r="A55" s="137" t="s">
        <v>206</v>
      </c>
      <c r="B55" s="188" t="s">
        <v>209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08" t="s">
        <v>11</v>
      </c>
      <c r="R55" s="9" t="s">
        <v>13</v>
      </c>
      <c r="S55" s="9" t="s">
        <v>15</v>
      </c>
      <c r="T55" s="220">
        <v>900</v>
      </c>
      <c r="U55" s="220">
        <v>800</v>
      </c>
      <c r="V55" s="220">
        <v>800</v>
      </c>
      <c r="W55" s="220">
        <v>900</v>
      </c>
      <c r="X55" s="221">
        <v>900</v>
      </c>
      <c r="Y55" s="129"/>
    </row>
    <row r="56" spans="1:29" ht="69" customHeight="1" thickBot="1">
      <c r="A56" s="137" t="s">
        <v>207</v>
      </c>
      <c r="B56" s="188" t="s">
        <v>210</v>
      </c>
      <c r="C56" s="9" t="s">
        <v>15</v>
      </c>
      <c r="D56" s="9" t="s">
        <v>124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 t="s">
        <v>11</v>
      </c>
      <c r="R56" s="9" t="s">
        <v>13</v>
      </c>
      <c r="S56" s="9" t="s">
        <v>15</v>
      </c>
      <c r="T56" s="222">
        <v>250</v>
      </c>
      <c r="U56" s="222"/>
      <c r="V56" s="222"/>
      <c r="W56" s="223">
        <v>250</v>
      </c>
      <c r="X56" s="223">
        <v>250</v>
      </c>
      <c r="Y56" s="129"/>
    </row>
    <row r="57" spans="1:29" ht="67.5" hidden="1" customHeight="1" thickBot="1">
      <c r="A57" s="89" t="s">
        <v>103</v>
      </c>
      <c r="B57" s="77" t="s">
        <v>75</v>
      </c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6" t="s">
        <v>11</v>
      </c>
      <c r="R57" s="77" t="s">
        <v>13</v>
      </c>
      <c r="S57" s="77" t="s">
        <v>15</v>
      </c>
      <c r="T57" s="23">
        <v>0</v>
      </c>
      <c r="U57" s="23">
        <v>100</v>
      </c>
      <c r="V57" s="23">
        <v>100</v>
      </c>
      <c r="W57" s="24">
        <v>0</v>
      </c>
      <c r="X57" s="24">
        <v>0</v>
      </c>
      <c r="Y57" s="129"/>
    </row>
    <row r="58" spans="1:29" ht="45.75" customHeight="1" thickBot="1">
      <c r="A58" s="2" t="s">
        <v>29</v>
      </c>
      <c r="B58" s="3" t="s">
        <v>76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4"/>
      <c r="R58" s="3"/>
      <c r="S58" s="3"/>
      <c r="T58" s="32">
        <f>T59</f>
        <v>6809.8</v>
      </c>
      <c r="U58" s="32">
        <f t="shared" ref="U58:W58" si="19">U59</f>
        <v>600</v>
      </c>
      <c r="V58" s="32">
        <f t="shared" si="19"/>
        <v>600</v>
      </c>
      <c r="W58" s="65">
        <f t="shared" si="19"/>
        <v>5547.7</v>
      </c>
      <c r="X58" s="65">
        <f>X59</f>
        <v>5865.5</v>
      </c>
      <c r="Y58" s="129"/>
    </row>
    <row r="59" spans="1:29" ht="27" customHeight="1">
      <c r="A59" s="84" t="s">
        <v>30</v>
      </c>
      <c r="B59" s="82" t="s">
        <v>77</v>
      </c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1"/>
      <c r="R59" s="82"/>
      <c r="S59" s="82"/>
      <c r="T59" s="80">
        <f>SUM(T61:T67)</f>
        <v>6809.8</v>
      </c>
      <c r="U59" s="80">
        <f>SUM(U61:U67)</f>
        <v>600</v>
      </c>
      <c r="V59" s="80">
        <f>SUM(V61:V67)</f>
        <v>600</v>
      </c>
      <c r="W59" s="80">
        <f>SUM(W61:W67)</f>
        <v>5547.7</v>
      </c>
      <c r="X59" s="79">
        <f>SUM(X61:X67)</f>
        <v>5865.5</v>
      </c>
      <c r="Y59" s="78">
        <f>Y61+Y62+Y63+Y64+Y67</f>
        <v>500</v>
      </c>
      <c r="Z59" s="80">
        <f>Z61+Z62+Z63+Z64+Z67</f>
        <v>500</v>
      </c>
      <c r="AA59" s="80">
        <f>AA61+AA62+AA63+AA64+AA67</f>
        <v>500</v>
      </c>
      <c r="AB59" s="80">
        <f>AB61+AB62+AB63+AB64+AB67</f>
        <v>500</v>
      </c>
      <c r="AC59" s="80">
        <f>AC61+AC62+AC63+AC64+AC67</f>
        <v>500</v>
      </c>
    </row>
    <row r="60" spans="1:29" ht="100.5" hidden="1" customHeight="1">
      <c r="A60" s="26" t="s">
        <v>130</v>
      </c>
      <c r="B60" s="27" t="s">
        <v>131</v>
      </c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8">
        <v>240</v>
      </c>
      <c r="R60" s="27" t="s">
        <v>13</v>
      </c>
      <c r="S60" s="27" t="s">
        <v>15</v>
      </c>
      <c r="T60" s="53">
        <v>0</v>
      </c>
      <c r="U60" s="53"/>
      <c r="V60" s="53"/>
      <c r="W60" s="53">
        <v>0</v>
      </c>
      <c r="X60" s="166">
        <v>0</v>
      </c>
      <c r="Y60" s="54"/>
      <c r="Z60" s="54"/>
      <c r="AA60" s="54"/>
      <c r="AB60" s="54"/>
      <c r="AC60" s="54"/>
    </row>
    <row r="61" spans="1:29" ht="78" customHeight="1">
      <c r="A61" s="137" t="s">
        <v>211</v>
      </c>
      <c r="B61" s="189" t="s">
        <v>216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108" t="s">
        <v>11</v>
      </c>
      <c r="R61" s="9" t="s">
        <v>13</v>
      </c>
      <c r="S61" s="9" t="s">
        <v>15</v>
      </c>
      <c r="T61" s="109">
        <v>100</v>
      </c>
      <c r="U61" s="109">
        <v>100</v>
      </c>
      <c r="V61" s="109">
        <v>100</v>
      </c>
      <c r="W61" s="109">
        <v>100</v>
      </c>
      <c r="X61" s="162">
        <v>100</v>
      </c>
      <c r="Y61" s="129"/>
    </row>
    <row r="62" spans="1:29" ht="75" customHeight="1">
      <c r="A62" s="165" t="s">
        <v>212</v>
      </c>
      <c r="B62" s="190" t="s">
        <v>217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08" t="s">
        <v>11</v>
      </c>
      <c r="R62" s="9" t="s">
        <v>13</v>
      </c>
      <c r="S62" s="9" t="s">
        <v>15</v>
      </c>
      <c r="T62" s="224">
        <v>1600</v>
      </c>
      <c r="U62" s="226"/>
      <c r="V62" s="226"/>
      <c r="W62" s="225">
        <v>1600</v>
      </c>
      <c r="X62" s="225">
        <v>2100</v>
      </c>
      <c r="Y62" s="129"/>
    </row>
    <row r="63" spans="1:29" ht="85.5" customHeight="1">
      <c r="A63" s="130" t="s">
        <v>213</v>
      </c>
      <c r="B63" s="191" t="s">
        <v>218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108" t="s">
        <v>11</v>
      </c>
      <c r="R63" s="9" t="s">
        <v>13</v>
      </c>
      <c r="S63" s="9" t="s">
        <v>15</v>
      </c>
      <c r="T63" s="224">
        <v>4500</v>
      </c>
      <c r="U63" s="226"/>
      <c r="V63" s="226"/>
      <c r="W63" s="225">
        <v>2600</v>
      </c>
      <c r="X63" s="225">
        <v>2600</v>
      </c>
      <c r="Y63" s="129"/>
    </row>
    <row r="64" spans="1:29" ht="57" customHeight="1">
      <c r="A64" s="121" t="s">
        <v>214</v>
      </c>
      <c r="B64" s="192" t="s">
        <v>219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08" t="s">
        <v>11</v>
      </c>
      <c r="R64" s="9" t="s">
        <v>13</v>
      </c>
      <c r="S64" s="9" t="s">
        <v>15</v>
      </c>
      <c r="T64" s="109">
        <v>100</v>
      </c>
      <c r="U64" s="109">
        <v>500</v>
      </c>
      <c r="V64" s="109">
        <v>500</v>
      </c>
      <c r="W64" s="109">
        <v>100</v>
      </c>
      <c r="X64" s="162">
        <v>100</v>
      </c>
      <c r="Y64" s="51">
        <f t="shared" ref="Y64:AC64" si="20">400+100</f>
        <v>500</v>
      </c>
      <c r="Z64" s="10">
        <f t="shared" si="20"/>
        <v>500</v>
      </c>
      <c r="AA64" s="10">
        <f t="shared" si="20"/>
        <v>500</v>
      </c>
      <c r="AB64" s="10">
        <f t="shared" si="20"/>
        <v>500</v>
      </c>
      <c r="AC64" s="10">
        <f t="shared" si="20"/>
        <v>500</v>
      </c>
    </row>
    <row r="65" spans="1:29" ht="66.75" customHeight="1">
      <c r="A65" s="167" t="s">
        <v>215</v>
      </c>
      <c r="B65" s="192" t="s">
        <v>220</v>
      </c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108" t="s">
        <v>11</v>
      </c>
      <c r="R65" s="9" t="s">
        <v>13</v>
      </c>
      <c r="S65" s="9" t="s">
        <v>15</v>
      </c>
      <c r="T65" s="228">
        <v>120</v>
      </c>
      <c r="U65" s="228"/>
      <c r="V65" s="228"/>
      <c r="W65" s="228">
        <v>120</v>
      </c>
      <c r="X65" s="117">
        <v>120</v>
      </c>
      <c r="Y65" s="55"/>
      <c r="Z65" s="55"/>
      <c r="AA65" s="55"/>
      <c r="AB65" s="55"/>
      <c r="AC65" s="55"/>
    </row>
    <row r="66" spans="1:29" ht="81" hidden="1" customHeight="1">
      <c r="A66" s="146" t="s">
        <v>221</v>
      </c>
      <c r="B66" s="9" t="s">
        <v>132</v>
      </c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108" t="s">
        <v>11</v>
      </c>
      <c r="R66" s="9" t="s">
        <v>13</v>
      </c>
      <c r="S66" s="9" t="s">
        <v>15</v>
      </c>
      <c r="T66" s="14">
        <v>0</v>
      </c>
      <c r="U66" s="14"/>
      <c r="V66" s="14"/>
      <c r="W66" s="14">
        <v>0</v>
      </c>
      <c r="X66" s="128">
        <v>0</v>
      </c>
      <c r="Y66" s="55"/>
      <c r="Z66" s="55"/>
      <c r="AA66" s="55"/>
      <c r="AB66" s="55"/>
      <c r="AC66" s="55"/>
    </row>
    <row r="67" spans="1:29" ht="80.25" customHeight="1" thickBot="1">
      <c r="A67" s="146" t="s">
        <v>221</v>
      </c>
      <c r="B67" s="193" t="s">
        <v>222</v>
      </c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35" t="s">
        <v>11</v>
      </c>
      <c r="R67" s="85" t="s">
        <v>13</v>
      </c>
      <c r="S67" s="85" t="s">
        <v>15</v>
      </c>
      <c r="T67" s="227">
        <v>389.8</v>
      </c>
      <c r="U67" s="227"/>
      <c r="V67" s="227"/>
      <c r="W67" s="227">
        <v>1027.7</v>
      </c>
      <c r="X67" s="124">
        <v>845.5</v>
      </c>
      <c r="Y67" s="129"/>
    </row>
    <row r="68" spans="1:29" ht="41.25" customHeight="1" thickBot="1">
      <c r="A68" s="2" t="s">
        <v>141</v>
      </c>
      <c r="B68" s="3" t="s">
        <v>78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4"/>
      <c r="R68" s="3"/>
      <c r="S68" s="3"/>
      <c r="T68" s="32">
        <f>T69</f>
        <v>2600</v>
      </c>
      <c r="U68" s="32">
        <f t="shared" ref="U68:X69" si="21">U69</f>
        <v>0</v>
      </c>
      <c r="V68" s="32">
        <f t="shared" si="21"/>
        <v>0</v>
      </c>
      <c r="W68" s="65">
        <f t="shared" si="21"/>
        <v>2700</v>
      </c>
      <c r="X68" s="65">
        <f t="shared" si="21"/>
        <v>2750</v>
      </c>
      <c r="Y68" s="129"/>
    </row>
    <row r="69" spans="1:29" ht="33.75" customHeight="1">
      <c r="A69" s="84" t="s">
        <v>116</v>
      </c>
      <c r="B69" s="82" t="s">
        <v>79</v>
      </c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1"/>
      <c r="R69" s="82"/>
      <c r="S69" s="82"/>
      <c r="T69" s="80">
        <f>T70</f>
        <v>2600</v>
      </c>
      <c r="U69" s="80">
        <f t="shared" si="21"/>
        <v>0</v>
      </c>
      <c r="V69" s="80">
        <f t="shared" si="21"/>
        <v>0</v>
      </c>
      <c r="W69" s="80">
        <f t="shared" si="21"/>
        <v>2700</v>
      </c>
      <c r="X69" s="79">
        <f t="shared" si="21"/>
        <v>2750</v>
      </c>
      <c r="Y69" s="129"/>
    </row>
    <row r="70" spans="1:29" ht="87" customHeight="1" thickBot="1">
      <c r="A70" s="118" t="s">
        <v>171</v>
      </c>
      <c r="B70" s="195" t="s">
        <v>172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108" t="s">
        <v>31</v>
      </c>
      <c r="R70" s="9" t="s">
        <v>32</v>
      </c>
      <c r="S70" s="9" t="s">
        <v>25</v>
      </c>
      <c r="T70" s="229">
        <v>2600</v>
      </c>
      <c r="U70" s="229"/>
      <c r="V70" s="229"/>
      <c r="W70" s="230">
        <v>2700</v>
      </c>
      <c r="X70" s="230">
        <v>2750</v>
      </c>
      <c r="Y70" s="129"/>
    </row>
    <row r="71" spans="1:29" ht="33.75" customHeight="1" thickBot="1">
      <c r="A71" s="2" t="s">
        <v>143</v>
      </c>
      <c r="B71" s="3" t="s">
        <v>80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4"/>
      <c r="R71" s="3"/>
      <c r="S71" s="3"/>
      <c r="T71" s="32">
        <f>T72</f>
        <v>400</v>
      </c>
      <c r="U71" s="32">
        <f t="shared" ref="U71:AC72" si="22">U72</f>
        <v>0</v>
      </c>
      <c r="V71" s="32">
        <f t="shared" si="22"/>
        <v>0</v>
      </c>
      <c r="W71" s="65">
        <f t="shared" si="22"/>
        <v>1150</v>
      </c>
      <c r="X71" s="65">
        <f t="shared" si="22"/>
        <v>1150</v>
      </c>
      <c r="Y71" s="1">
        <f t="shared" si="22"/>
        <v>0</v>
      </c>
    </row>
    <row r="72" spans="1:29" ht="39.75" customHeight="1">
      <c r="A72" s="84" t="s">
        <v>117</v>
      </c>
      <c r="B72" s="82" t="s">
        <v>81</v>
      </c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1"/>
      <c r="R72" s="82"/>
      <c r="S72" s="82"/>
      <c r="T72" s="80">
        <f>T73</f>
        <v>400</v>
      </c>
      <c r="U72" s="80">
        <f t="shared" si="22"/>
        <v>0</v>
      </c>
      <c r="V72" s="80">
        <f t="shared" si="22"/>
        <v>0</v>
      </c>
      <c r="W72" s="79">
        <f>W73</f>
        <v>1150</v>
      </c>
      <c r="X72" s="79">
        <f>X73</f>
        <v>1150</v>
      </c>
      <c r="Y72" s="57">
        <f t="shared" si="22"/>
        <v>0</v>
      </c>
      <c r="Z72" s="37">
        <f t="shared" si="22"/>
        <v>0</v>
      </c>
      <c r="AA72" s="37">
        <f t="shared" si="22"/>
        <v>0</v>
      </c>
      <c r="AB72" s="37">
        <f t="shared" si="22"/>
        <v>0</v>
      </c>
      <c r="AC72" s="37">
        <f t="shared" si="22"/>
        <v>0</v>
      </c>
    </row>
    <row r="73" spans="1:29" ht="66" customHeight="1" thickBot="1">
      <c r="A73" s="169" t="s">
        <v>197</v>
      </c>
      <c r="B73" s="199" t="s">
        <v>198</v>
      </c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35" t="s">
        <v>11</v>
      </c>
      <c r="R73" s="85" t="s">
        <v>33</v>
      </c>
      <c r="S73" s="85" t="s">
        <v>25</v>
      </c>
      <c r="T73" s="232">
        <v>400</v>
      </c>
      <c r="U73" s="143"/>
      <c r="V73" s="143"/>
      <c r="W73" s="231">
        <v>1150</v>
      </c>
      <c r="X73" s="231">
        <v>1150</v>
      </c>
      <c r="Y73" s="129"/>
    </row>
    <row r="74" spans="1:29" ht="49.5" customHeight="1" thickBot="1">
      <c r="A74" s="2" t="s">
        <v>34</v>
      </c>
      <c r="B74" s="3" t="s">
        <v>82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4"/>
      <c r="R74" s="3"/>
      <c r="S74" s="3"/>
      <c r="T74" s="32">
        <f>T75</f>
        <v>19415.7</v>
      </c>
      <c r="U74" s="32">
        <f t="shared" ref="U74:X74" si="23">U75</f>
        <v>1391</v>
      </c>
      <c r="V74" s="32">
        <f t="shared" si="23"/>
        <v>1391</v>
      </c>
      <c r="W74" s="65">
        <f>W75</f>
        <v>17593.5</v>
      </c>
      <c r="X74" s="65">
        <f t="shared" si="23"/>
        <v>17597</v>
      </c>
      <c r="Y74" s="129"/>
    </row>
    <row r="75" spans="1:29" ht="30" customHeight="1">
      <c r="A75" s="84" t="s">
        <v>35</v>
      </c>
      <c r="B75" s="82" t="s">
        <v>83</v>
      </c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1"/>
      <c r="R75" s="82"/>
      <c r="S75" s="82"/>
      <c r="T75" s="80">
        <f>SUM(T76:T84)</f>
        <v>19415.7</v>
      </c>
      <c r="U75" s="80">
        <f t="shared" ref="U75:AC75" si="24">SUM(U76:U84)</f>
        <v>1391</v>
      </c>
      <c r="V75" s="80">
        <f t="shared" si="24"/>
        <v>1391</v>
      </c>
      <c r="W75" s="79">
        <f>SUM(W76:W84)</f>
        <v>17593.5</v>
      </c>
      <c r="X75" s="79">
        <f>SUM(X76:X84)</f>
        <v>17597</v>
      </c>
      <c r="Y75" s="78">
        <f t="shared" si="24"/>
        <v>3</v>
      </c>
      <c r="Z75" s="80">
        <f t="shared" si="24"/>
        <v>0</v>
      </c>
      <c r="AA75" s="80">
        <f t="shared" si="24"/>
        <v>0</v>
      </c>
      <c r="AB75" s="80">
        <f t="shared" si="24"/>
        <v>0</v>
      </c>
      <c r="AC75" s="80">
        <f t="shared" si="24"/>
        <v>0</v>
      </c>
    </row>
    <row r="76" spans="1:29" ht="74.25" customHeight="1">
      <c r="A76" s="123" t="s">
        <v>175</v>
      </c>
      <c r="B76" s="172" t="s">
        <v>176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108" t="s">
        <v>36</v>
      </c>
      <c r="R76" s="9" t="s">
        <v>25</v>
      </c>
      <c r="S76" s="9" t="s">
        <v>22</v>
      </c>
      <c r="T76" s="234">
        <v>14153.7</v>
      </c>
      <c r="U76" s="234"/>
      <c r="V76" s="234"/>
      <c r="W76" s="234">
        <v>14271.8</v>
      </c>
      <c r="X76" s="235">
        <v>14415.8</v>
      </c>
      <c r="Y76" s="129"/>
      <c r="Z76" s="147" t="s">
        <v>109</v>
      </c>
    </row>
    <row r="77" spans="1:29" ht="82.5" customHeight="1">
      <c r="A77" s="148" t="s">
        <v>225</v>
      </c>
      <c r="B77" s="173" t="s">
        <v>178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108" t="s">
        <v>11</v>
      </c>
      <c r="R77" s="9" t="s">
        <v>25</v>
      </c>
      <c r="S77" s="9" t="s">
        <v>22</v>
      </c>
      <c r="T77" s="234">
        <v>4322</v>
      </c>
      <c r="U77" s="234"/>
      <c r="V77" s="234"/>
      <c r="W77" s="235">
        <v>2251.6999999999998</v>
      </c>
      <c r="X77" s="235">
        <v>2261.1999999999998</v>
      </c>
      <c r="Y77" s="129"/>
      <c r="Z77" s="147" t="s">
        <v>110</v>
      </c>
    </row>
    <row r="78" spans="1:29" ht="69.75" customHeight="1">
      <c r="A78" s="145" t="s">
        <v>179</v>
      </c>
      <c r="B78" s="174" t="s">
        <v>180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108" t="s">
        <v>37</v>
      </c>
      <c r="R78" s="9" t="s">
        <v>25</v>
      </c>
      <c r="S78" s="9" t="s">
        <v>22</v>
      </c>
      <c r="T78" s="236">
        <v>50</v>
      </c>
      <c r="U78" s="236">
        <v>3</v>
      </c>
      <c r="V78" s="236">
        <v>3</v>
      </c>
      <c r="W78" s="237">
        <v>50</v>
      </c>
      <c r="X78" s="237">
        <v>50</v>
      </c>
      <c r="Y78" s="51">
        <v>3</v>
      </c>
    </row>
    <row r="79" spans="1:29" ht="72" customHeight="1">
      <c r="A79" s="144" t="s">
        <v>177</v>
      </c>
      <c r="B79" s="175" t="s">
        <v>181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108" t="s">
        <v>11</v>
      </c>
      <c r="R79" s="9" t="s">
        <v>25</v>
      </c>
      <c r="S79" s="9" t="s">
        <v>22</v>
      </c>
      <c r="T79" s="200">
        <v>70</v>
      </c>
      <c r="U79" s="200"/>
      <c r="V79" s="200"/>
      <c r="W79" s="201">
        <v>70</v>
      </c>
      <c r="X79" s="201">
        <v>70</v>
      </c>
      <c r="Y79" s="129"/>
    </row>
    <row r="80" spans="1:29" ht="73.5" customHeight="1">
      <c r="A80" s="150" t="s">
        <v>187</v>
      </c>
      <c r="B80" s="176" t="s">
        <v>188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08" t="s">
        <v>11</v>
      </c>
      <c r="R80" s="9" t="s">
        <v>25</v>
      </c>
      <c r="S80" s="9" t="s">
        <v>38</v>
      </c>
      <c r="T80" s="202">
        <v>50</v>
      </c>
      <c r="U80" s="202">
        <v>20</v>
      </c>
      <c r="V80" s="202">
        <v>20</v>
      </c>
      <c r="W80" s="203">
        <v>30</v>
      </c>
      <c r="X80" s="203">
        <v>30</v>
      </c>
      <c r="Y80" s="129"/>
    </row>
    <row r="81" spans="1:31" ht="93.75" customHeight="1">
      <c r="A81" s="152" t="s">
        <v>189</v>
      </c>
      <c r="B81" s="177" t="s">
        <v>190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08" t="s">
        <v>11</v>
      </c>
      <c r="R81" s="9" t="s">
        <v>25</v>
      </c>
      <c r="S81" s="9" t="s">
        <v>38</v>
      </c>
      <c r="T81" s="233">
        <f>100</f>
        <v>100</v>
      </c>
      <c r="U81" s="233">
        <v>100</v>
      </c>
      <c r="V81" s="233">
        <v>100</v>
      </c>
      <c r="W81" s="233">
        <v>100</v>
      </c>
      <c r="X81" s="127">
        <v>100</v>
      </c>
      <c r="Y81" s="129"/>
    </row>
    <row r="82" spans="1:31" ht="85.5" customHeight="1">
      <c r="A82" s="125" t="s">
        <v>191</v>
      </c>
      <c r="B82" s="178" t="s">
        <v>192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08" t="s">
        <v>37</v>
      </c>
      <c r="R82" s="9" t="s">
        <v>25</v>
      </c>
      <c r="S82" s="9" t="s">
        <v>38</v>
      </c>
      <c r="T82" s="210">
        <v>300</v>
      </c>
      <c r="U82" s="210">
        <v>900</v>
      </c>
      <c r="V82" s="210">
        <v>900</v>
      </c>
      <c r="W82" s="210">
        <v>300</v>
      </c>
      <c r="X82" s="132">
        <v>300</v>
      </c>
      <c r="Y82" s="129"/>
    </row>
    <row r="83" spans="1:31" ht="81.75" customHeight="1">
      <c r="A83" s="139" t="s">
        <v>160</v>
      </c>
      <c r="B83" s="179" t="s">
        <v>161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08" t="s">
        <v>11</v>
      </c>
      <c r="R83" s="9" t="s">
        <v>25</v>
      </c>
      <c r="S83" s="9" t="s">
        <v>38</v>
      </c>
      <c r="T83" s="211">
        <v>220</v>
      </c>
      <c r="U83" s="211">
        <v>168</v>
      </c>
      <c r="V83" s="211">
        <v>168</v>
      </c>
      <c r="W83" s="212">
        <v>220</v>
      </c>
      <c r="X83" s="212">
        <v>220</v>
      </c>
      <c r="Y83" s="129"/>
    </row>
    <row r="84" spans="1:31" ht="84" customHeight="1">
      <c r="A84" s="159" t="s">
        <v>160</v>
      </c>
      <c r="B84" s="184" t="s">
        <v>161</v>
      </c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08" t="s">
        <v>11</v>
      </c>
      <c r="R84" s="9" t="s">
        <v>22</v>
      </c>
      <c r="S84" s="9" t="s">
        <v>39</v>
      </c>
      <c r="T84" s="218">
        <v>150</v>
      </c>
      <c r="U84" s="218">
        <v>200</v>
      </c>
      <c r="V84" s="218">
        <v>200</v>
      </c>
      <c r="W84" s="218">
        <v>300</v>
      </c>
      <c r="X84" s="112">
        <v>150</v>
      </c>
      <c r="Y84" s="129"/>
    </row>
    <row r="85" spans="1:31" ht="23.25" customHeight="1">
      <c r="A85" s="49" t="s">
        <v>40</v>
      </c>
      <c r="B85" s="48" t="s">
        <v>84</v>
      </c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7"/>
      <c r="R85" s="48"/>
      <c r="S85" s="48"/>
      <c r="T85" s="46">
        <f>T86</f>
        <v>100</v>
      </c>
      <c r="U85" s="46">
        <f t="shared" ref="U85:X85" si="25">U86</f>
        <v>200</v>
      </c>
      <c r="V85" s="46">
        <f t="shared" si="25"/>
        <v>200</v>
      </c>
      <c r="W85" s="45">
        <f t="shared" si="25"/>
        <v>100</v>
      </c>
      <c r="X85" s="45">
        <f t="shared" si="25"/>
        <v>100</v>
      </c>
      <c r="Y85" s="129"/>
    </row>
    <row r="86" spans="1:31" ht="19.5" customHeight="1">
      <c r="A86" s="50" t="s">
        <v>41</v>
      </c>
      <c r="B86" s="31" t="s">
        <v>85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9"/>
      <c r="R86" s="31"/>
      <c r="S86" s="31"/>
      <c r="T86" s="37">
        <f>T87</f>
        <v>100</v>
      </c>
      <c r="U86" s="37">
        <f t="shared" ref="U86:X86" si="26">U87</f>
        <v>200</v>
      </c>
      <c r="V86" s="37">
        <f t="shared" si="26"/>
        <v>200</v>
      </c>
      <c r="W86" s="38">
        <f t="shared" si="26"/>
        <v>100</v>
      </c>
      <c r="X86" s="38">
        <f t="shared" si="26"/>
        <v>100</v>
      </c>
      <c r="Y86" s="129"/>
    </row>
    <row r="87" spans="1:31" ht="79.5" customHeight="1" thickBot="1">
      <c r="A87" s="155" t="s">
        <v>193</v>
      </c>
      <c r="B87" s="180" t="s">
        <v>194</v>
      </c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35" t="s">
        <v>11</v>
      </c>
      <c r="R87" s="85" t="s">
        <v>25</v>
      </c>
      <c r="S87" s="85" t="s">
        <v>38</v>
      </c>
      <c r="T87" s="224">
        <v>100</v>
      </c>
      <c r="U87" s="224">
        <v>200</v>
      </c>
      <c r="V87" s="224">
        <v>200</v>
      </c>
      <c r="W87" s="224">
        <v>100</v>
      </c>
      <c r="X87" s="225">
        <v>100</v>
      </c>
      <c r="Y87" s="129"/>
    </row>
    <row r="88" spans="1:31" ht="32.25" customHeight="1" thickBot="1">
      <c r="A88" s="2" t="s">
        <v>137</v>
      </c>
      <c r="B88" s="3" t="s">
        <v>86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4"/>
      <c r="R88" s="3"/>
      <c r="S88" s="3"/>
      <c r="T88" s="32">
        <f>T89</f>
        <v>450</v>
      </c>
      <c r="U88" s="32">
        <f t="shared" ref="U88:X88" si="27">U89</f>
        <v>0</v>
      </c>
      <c r="V88" s="32">
        <f t="shared" si="27"/>
        <v>0</v>
      </c>
      <c r="W88" s="65">
        <f t="shared" si="27"/>
        <v>500</v>
      </c>
      <c r="X88" s="65">
        <f t="shared" si="27"/>
        <v>550</v>
      </c>
      <c r="Y88" s="129"/>
    </row>
    <row r="89" spans="1:31" ht="24" customHeight="1">
      <c r="A89" s="84" t="s">
        <v>42</v>
      </c>
      <c r="B89" s="82" t="s">
        <v>87</v>
      </c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1"/>
      <c r="R89" s="82"/>
      <c r="S89" s="82"/>
      <c r="T89" s="80">
        <f>T90</f>
        <v>450</v>
      </c>
      <c r="U89" s="80">
        <f t="shared" ref="U89:X89" si="28">U90</f>
        <v>0</v>
      </c>
      <c r="V89" s="80">
        <f t="shared" si="28"/>
        <v>0</v>
      </c>
      <c r="W89" s="79">
        <f t="shared" si="28"/>
        <v>500</v>
      </c>
      <c r="X89" s="79">
        <f t="shared" si="28"/>
        <v>550</v>
      </c>
      <c r="Y89" s="129"/>
    </row>
    <row r="90" spans="1:31" ht="79.5" customHeight="1" thickBot="1">
      <c r="A90" s="154" t="s">
        <v>195</v>
      </c>
      <c r="B90" s="196" t="s">
        <v>196</v>
      </c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6" t="s">
        <v>43</v>
      </c>
      <c r="R90" s="77" t="s">
        <v>44</v>
      </c>
      <c r="S90" s="77" t="s">
        <v>25</v>
      </c>
      <c r="T90" s="197">
        <v>450</v>
      </c>
      <c r="U90" s="140"/>
      <c r="V90" s="140"/>
      <c r="W90" s="198">
        <v>500</v>
      </c>
      <c r="X90" s="198">
        <v>550</v>
      </c>
      <c r="Y90" s="135"/>
      <c r="Z90" s="142"/>
      <c r="AA90" s="142"/>
      <c r="AB90" s="142"/>
      <c r="AC90" s="142"/>
      <c r="AD90" s="142"/>
    </row>
    <row r="91" spans="1:31" ht="47.25" customHeight="1" thickBot="1">
      <c r="A91" s="2" t="s">
        <v>142</v>
      </c>
      <c r="B91" s="3" t="s">
        <v>105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4"/>
      <c r="R91" s="3"/>
      <c r="S91" s="3"/>
      <c r="T91" s="32">
        <f>T92</f>
        <v>3</v>
      </c>
      <c r="U91" s="32">
        <f t="shared" ref="U91:Y92" si="29">U92</f>
        <v>3</v>
      </c>
      <c r="V91" s="32">
        <f t="shared" si="29"/>
        <v>3</v>
      </c>
      <c r="W91" s="65">
        <f t="shared" si="29"/>
        <v>3</v>
      </c>
      <c r="X91" s="65">
        <f t="shared" si="29"/>
        <v>3</v>
      </c>
      <c r="Y91" s="43">
        <f t="shared" si="29"/>
        <v>0</v>
      </c>
    </row>
    <row r="92" spans="1:31" ht="39" customHeight="1">
      <c r="A92" s="84" t="s">
        <v>104</v>
      </c>
      <c r="B92" s="82" t="s">
        <v>106</v>
      </c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1"/>
      <c r="R92" s="82"/>
      <c r="S92" s="82"/>
      <c r="T92" s="80">
        <f>T93</f>
        <v>3</v>
      </c>
      <c r="U92" s="80">
        <f t="shared" si="29"/>
        <v>3</v>
      </c>
      <c r="V92" s="80">
        <f t="shared" si="29"/>
        <v>3</v>
      </c>
      <c r="W92" s="79">
        <f t="shared" si="29"/>
        <v>3</v>
      </c>
      <c r="X92" s="79">
        <f t="shared" si="29"/>
        <v>3</v>
      </c>
      <c r="Y92" s="129"/>
    </row>
    <row r="93" spans="1:31" ht="78" customHeight="1" thickBot="1">
      <c r="A93" s="116" t="s">
        <v>158</v>
      </c>
      <c r="B93" s="184" t="s">
        <v>159</v>
      </c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6" t="s">
        <v>11</v>
      </c>
      <c r="R93" s="77" t="s">
        <v>22</v>
      </c>
      <c r="S93" s="85" t="s">
        <v>39</v>
      </c>
      <c r="T93" s="15">
        <v>3</v>
      </c>
      <c r="U93" s="15">
        <v>3</v>
      </c>
      <c r="V93" s="15">
        <v>3</v>
      </c>
      <c r="W93" s="16">
        <v>3</v>
      </c>
      <c r="X93" s="16">
        <v>3</v>
      </c>
      <c r="Y93" s="135"/>
      <c r="Z93" s="142"/>
      <c r="AA93" s="142"/>
      <c r="AB93" s="142"/>
      <c r="AC93" s="142"/>
      <c r="AD93" s="142"/>
      <c r="AE93" s="142"/>
    </row>
    <row r="94" spans="1:31" ht="23.25" customHeight="1" thickBot="1">
      <c r="A94" s="2" t="s">
        <v>88</v>
      </c>
      <c r="B94" s="3" t="s">
        <v>89</v>
      </c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4"/>
      <c r="R94" s="3"/>
      <c r="S94" s="3"/>
      <c r="T94" s="32">
        <f>T95</f>
        <v>0</v>
      </c>
      <c r="U94" s="32">
        <f t="shared" ref="U94:X95" si="30">U95</f>
        <v>0</v>
      </c>
      <c r="V94" s="32">
        <f t="shared" si="30"/>
        <v>0</v>
      </c>
      <c r="W94" s="65">
        <f t="shared" si="30"/>
        <v>1489.9</v>
      </c>
      <c r="X94" s="65">
        <f t="shared" si="30"/>
        <v>0</v>
      </c>
      <c r="Y94" s="129"/>
    </row>
    <row r="95" spans="1:31" ht="23.25" customHeight="1">
      <c r="A95" s="84" t="s">
        <v>55</v>
      </c>
      <c r="B95" s="82" t="s">
        <v>90</v>
      </c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1"/>
      <c r="R95" s="82"/>
      <c r="S95" s="82"/>
      <c r="T95" s="80">
        <f>T96</f>
        <v>0</v>
      </c>
      <c r="U95" s="80">
        <f t="shared" si="30"/>
        <v>0</v>
      </c>
      <c r="V95" s="80">
        <f t="shared" si="30"/>
        <v>0</v>
      </c>
      <c r="W95" s="79">
        <f t="shared" si="30"/>
        <v>1489.9</v>
      </c>
      <c r="X95" s="79">
        <f t="shared" si="30"/>
        <v>0</v>
      </c>
      <c r="Y95" s="129"/>
    </row>
    <row r="96" spans="1:31" ht="75" customHeight="1" thickBot="1">
      <c r="A96" s="149" t="s">
        <v>164</v>
      </c>
      <c r="B96" s="77" t="s">
        <v>91</v>
      </c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6" t="s">
        <v>92</v>
      </c>
      <c r="R96" s="77" t="s">
        <v>25</v>
      </c>
      <c r="S96" s="77" t="s">
        <v>12</v>
      </c>
      <c r="T96" s="104">
        <v>0</v>
      </c>
      <c r="U96" s="104"/>
      <c r="V96" s="104"/>
      <c r="W96" s="105">
        <v>1489.9</v>
      </c>
      <c r="X96" s="105">
        <v>0</v>
      </c>
      <c r="Y96" s="129"/>
    </row>
    <row r="97" spans="1:30" ht="27" customHeight="1" thickBot="1">
      <c r="A97" s="2" t="s">
        <v>45</v>
      </c>
      <c r="B97" s="3" t="s">
        <v>93</v>
      </c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4"/>
      <c r="R97" s="3"/>
      <c r="S97" s="3"/>
      <c r="T97" s="32">
        <f>T100+T98</f>
        <v>2520.5</v>
      </c>
      <c r="U97" s="32">
        <f t="shared" ref="U97:V97" si="31">U98+U100</f>
        <v>1440.4</v>
      </c>
      <c r="V97" s="32">
        <f t="shared" si="31"/>
        <v>1440.4</v>
      </c>
      <c r="W97" s="65">
        <f>W98+W100</f>
        <v>2497.5</v>
      </c>
      <c r="X97" s="65">
        <f>X98+X100</f>
        <v>2183.2999999999997</v>
      </c>
      <c r="Y97" s="129"/>
    </row>
    <row r="98" spans="1:30" ht="24.75" customHeight="1">
      <c r="A98" s="64" t="s">
        <v>46</v>
      </c>
      <c r="B98" s="62" t="s">
        <v>94</v>
      </c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0"/>
      <c r="R98" s="62"/>
      <c r="S98" s="62"/>
      <c r="T98" s="58">
        <f>T99</f>
        <v>50</v>
      </c>
      <c r="U98" s="58">
        <f t="shared" ref="U98:Y98" si="32">U99</f>
        <v>50</v>
      </c>
      <c r="V98" s="58">
        <f t="shared" si="32"/>
        <v>50</v>
      </c>
      <c r="W98" s="56">
        <f t="shared" si="32"/>
        <v>50</v>
      </c>
      <c r="X98" s="56">
        <f t="shared" si="32"/>
        <v>50</v>
      </c>
      <c r="Y98" s="30">
        <f t="shared" si="32"/>
        <v>0</v>
      </c>
    </row>
    <row r="99" spans="1:30" ht="50.25" customHeight="1">
      <c r="A99" s="115" t="s">
        <v>163</v>
      </c>
      <c r="B99" s="5" t="s">
        <v>95</v>
      </c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9" t="s">
        <v>47</v>
      </c>
      <c r="R99" s="5" t="s">
        <v>25</v>
      </c>
      <c r="S99" s="5" t="s">
        <v>33</v>
      </c>
      <c r="T99" s="17">
        <v>50</v>
      </c>
      <c r="U99" s="17">
        <v>50</v>
      </c>
      <c r="V99" s="17">
        <v>50</v>
      </c>
      <c r="W99" s="18">
        <v>50</v>
      </c>
      <c r="X99" s="18">
        <v>50</v>
      </c>
      <c r="Y99" s="129"/>
    </row>
    <row r="100" spans="1:30" ht="22.5" customHeight="1">
      <c r="A100" s="49" t="s">
        <v>48</v>
      </c>
      <c r="B100" s="48" t="s">
        <v>96</v>
      </c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7"/>
      <c r="R100" s="48"/>
      <c r="S100" s="48"/>
      <c r="T100" s="46">
        <f>SUM(T101:T110)</f>
        <v>2470.5</v>
      </c>
      <c r="U100" s="46">
        <f t="shared" ref="U100:X100" si="33">SUM(U101:U110)</f>
        <v>1390.4</v>
      </c>
      <c r="V100" s="46">
        <f t="shared" si="33"/>
        <v>1390.4</v>
      </c>
      <c r="W100" s="45">
        <f t="shared" ref="W100" si="34">SUM(W101:W110)</f>
        <v>2447.5</v>
      </c>
      <c r="X100" s="45">
        <f t="shared" si="33"/>
        <v>2133.2999999999997</v>
      </c>
      <c r="Y100" s="129"/>
    </row>
    <row r="101" spans="1:30" ht="60" customHeight="1">
      <c r="A101" s="153" t="s">
        <v>186</v>
      </c>
      <c r="B101" s="5" t="s">
        <v>97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9" t="s">
        <v>37</v>
      </c>
      <c r="R101" s="5" t="s">
        <v>25</v>
      </c>
      <c r="S101" s="5" t="s">
        <v>38</v>
      </c>
      <c r="T101" s="204">
        <v>110</v>
      </c>
      <c r="U101" s="204">
        <v>70</v>
      </c>
      <c r="V101" s="204">
        <v>70</v>
      </c>
      <c r="W101" s="205">
        <v>110</v>
      </c>
      <c r="X101" s="205">
        <v>110</v>
      </c>
      <c r="Y101" s="129"/>
    </row>
    <row r="102" spans="1:30" ht="102" customHeight="1">
      <c r="A102" s="136" t="s">
        <v>145</v>
      </c>
      <c r="B102" s="5" t="s">
        <v>118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9">
        <v>540</v>
      </c>
      <c r="R102" s="5" t="s">
        <v>13</v>
      </c>
      <c r="S102" s="5" t="s">
        <v>49</v>
      </c>
      <c r="T102" s="21">
        <f>150.5+400</f>
        <v>550.5</v>
      </c>
      <c r="U102" s="21">
        <v>500.5</v>
      </c>
      <c r="V102" s="21">
        <v>500.5</v>
      </c>
      <c r="W102" s="22">
        <v>0</v>
      </c>
      <c r="X102" s="22">
        <v>0</v>
      </c>
      <c r="Y102" s="51">
        <v>500.5</v>
      </c>
    </row>
    <row r="103" spans="1:30" ht="57" hidden="1" customHeight="1">
      <c r="A103" s="92" t="s">
        <v>120</v>
      </c>
      <c r="B103" s="5" t="s">
        <v>122</v>
      </c>
      <c r="C103" s="5" t="s">
        <v>13</v>
      </c>
      <c r="D103" s="5" t="s">
        <v>15</v>
      </c>
      <c r="E103" s="5" t="s">
        <v>121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 t="s">
        <v>11</v>
      </c>
      <c r="R103" s="5" t="s">
        <v>13</v>
      </c>
      <c r="S103" s="5" t="s">
        <v>15</v>
      </c>
      <c r="T103" s="19">
        <v>0</v>
      </c>
      <c r="U103" s="19"/>
      <c r="V103" s="19"/>
      <c r="W103" s="20">
        <f>30030.3-30030.3</f>
        <v>0</v>
      </c>
      <c r="X103" s="20">
        <f>30030.3-30030.3</f>
        <v>0</v>
      </c>
      <c r="Y103" s="8"/>
      <c r="Z103" s="44"/>
      <c r="AA103" s="44"/>
      <c r="AB103" s="41">
        <v>0</v>
      </c>
      <c r="AC103" s="42">
        <v>30030.3</v>
      </c>
      <c r="AD103" s="120"/>
    </row>
    <row r="104" spans="1:30" ht="69" customHeight="1">
      <c r="A104" s="122" t="s">
        <v>162</v>
      </c>
      <c r="B104" s="5" t="s">
        <v>98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9" t="s">
        <v>36</v>
      </c>
      <c r="R104" s="5" t="s">
        <v>49</v>
      </c>
      <c r="S104" s="5" t="s">
        <v>15</v>
      </c>
      <c r="T104" s="213">
        <v>1170</v>
      </c>
      <c r="U104" s="213">
        <v>648.4</v>
      </c>
      <c r="V104" s="213">
        <v>648.4</v>
      </c>
      <c r="W104" s="214">
        <v>1290</v>
      </c>
      <c r="X104" s="214">
        <v>0</v>
      </c>
      <c r="Y104" s="129"/>
    </row>
    <row r="105" spans="1:30" ht="87" customHeight="1">
      <c r="A105" s="158" t="s">
        <v>136</v>
      </c>
      <c r="B105" s="5" t="s">
        <v>98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9" t="s">
        <v>11</v>
      </c>
      <c r="R105" s="5" t="s">
        <v>49</v>
      </c>
      <c r="S105" s="5" t="s">
        <v>15</v>
      </c>
      <c r="T105" s="215">
        <v>32.5</v>
      </c>
      <c r="U105" s="215">
        <v>3.9</v>
      </c>
      <c r="V105" s="215">
        <v>3.9</v>
      </c>
      <c r="W105" s="216">
        <v>22.4</v>
      </c>
      <c r="X105" s="216">
        <v>0</v>
      </c>
      <c r="Y105" s="129"/>
    </row>
    <row r="106" spans="1:30" ht="127.5" customHeight="1">
      <c r="A106" s="111" t="s">
        <v>182</v>
      </c>
      <c r="B106" s="5" t="s">
        <v>99</v>
      </c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9" t="s">
        <v>11</v>
      </c>
      <c r="R106" s="5" t="s">
        <v>25</v>
      </c>
      <c r="S106" s="5" t="s">
        <v>22</v>
      </c>
      <c r="T106" s="21">
        <v>0.2</v>
      </c>
      <c r="U106" s="135"/>
      <c r="V106" s="135"/>
      <c r="W106" s="22">
        <v>0.2</v>
      </c>
      <c r="X106" s="22">
        <v>0.2</v>
      </c>
      <c r="Y106" s="129"/>
    </row>
    <row r="107" spans="1:30" ht="90" customHeight="1">
      <c r="A107" s="119" t="s">
        <v>184</v>
      </c>
      <c r="B107" s="36" t="s">
        <v>101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9">
        <v>540</v>
      </c>
      <c r="R107" s="5" t="s">
        <v>25</v>
      </c>
      <c r="S107" s="5" t="s">
        <v>125</v>
      </c>
      <c r="T107" s="21">
        <v>226.6</v>
      </c>
      <c r="U107" s="135"/>
      <c r="V107" s="135"/>
      <c r="W107" s="22">
        <v>0</v>
      </c>
      <c r="X107" s="22">
        <v>0</v>
      </c>
      <c r="Y107" s="129"/>
    </row>
    <row r="108" spans="1:30" ht="114.75" customHeight="1">
      <c r="A108" s="151" t="s">
        <v>183</v>
      </c>
      <c r="B108" s="5" t="s">
        <v>100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9" t="s">
        <v>50</v>
      </c>
      <c r="R108" s="5" t="s">
        <v>25</v>
      </c>
      <c r="S108" s="5" t="s">
        <v>38</v>
      </c>
      <c r="T108" s="21">
        <v>76.7</v>
      </c>
      <c r="U108" s="21">
        <v>53.5</v>
      </c>
      <c r="V108" s="21">
        <v>53.5</v>
      </c>
      <c r="W108" s="22">
        <v>0</v>
      </c>
      <c r="X108" s="22">
        <v>0</v>
      </c>
      <c r="Y108" s="129"/>
    </row>
    <row r="109" spans="1:30" ht="123" customHeight="1">
      <c r="A109" s="156" t="s">
        <v>133</v>
      </c>
      <c r="B109" s="5" t="s">
        <v>134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9" t="s">
        <v>50</v>
      </c>
      <c r="R109" s="5" t="s">
        <v>25</v>
      </c>
      <c r="S109" s="5" t="s">
        <v>38</v>
      </c>
      <c r="T109" s="21">
        <v>304</v>
      </c>
      <c r="U109" s="21">
        <v>114.1</v>
      </c>
      <c r="V109" s="21">
        <v>114.1</v>
      </c>
      <c r="W109" s="22">
        <f>114.6-114.6</f>
        <v>0</v>
      </c>
      <c r="X109" s="22">
        <f>114.6-114.6</f>
        <v>0</v>
      </c>
      <c r="Y109" s="129"/>
    </row>
    <row r="110" spans="1:30" ht="48" customHeight="1" thickBot="1">
      <c r="A110" s="141" t="s">
        <v>185</v>
      </c>
      <c r="B110" s="29" t="s">
        <v>102</v>
      </c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40" t="s">
        <v>92</v>
      </c>
      <c r="R110" s="29" t="s">
        <v>25</v>
      </c>
      <c r="S110" s="29" t="s">
        <v>38</v>
      </c>
      <c r="T110" s="107"/>
      <c r="U110" s="95"/>
      <c r="V110" s="95"/>
      <c r="W110" s="94">
        <v>1024.9000000000001</v>
      </c>
      <c r="X110" s="94">
        <v>2023.1</v>
      </c>
      <c r="Y110" s="129"/>
    </row>
    <row r="119" spans="1:24" ht="14.45" customHeight="1">
      <c r="A119" s="34" t="s">
        <v>135</v>
      </c>
    </row>
    <row r="120" spans="1:24" ht="20.25" customHeight="1">
      <c r="A120" s="34" t="s">
        <v>138</v>
      </c>
      <c r="T120" s="147" t="s">
        <v>144</v>
      </c>
      <c r="X120" s="138"/>
    </row>
    <row r="124" spans="1:24" ht="14.45" customHeight="1">
      <c r="T124" s="138"/>
      <c r="U124" s="138"/>
      <c r="V124" s="138"/>
      <c r="W124" s="138"/>
      <c r="X124" s="138"/>
    </row>
  </sheetData>
  <mergeCells count="12">
    <mergeCell ref="W2:X2"/>
    <mergeCell ref="W15:X15"/>
    <mergeCell ref="A13:X13"/>
    <mergeCell ref="A15:A16"/>
    <mergeCell ref="B15:P16"/>
    <mergeCell ref="Q15:Q16"/>
    <mergeCell ref="R15:R16"/>
    <mergeCell ref="S15:S16"/>
    <mergeCell ref="T15:T16"/>
    <mergeCell ref="U15:U16"/>
    <mergeCell ref="V15:V16"/>
    <mergeCell ref="B8:X8"/>
  </mergeCells>
  <pageMargins left="0.35433070866141736" right="0.2" top="0.35433070866141736" bottom="0.15748031496062992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2024-12-04T13:13:53Z</cp:lastPrinted>
  <dcterms:created xsi:type="dcterms:W3CDTF">2017-12-26T12:28:56Z</dcterms:created>
  <dcterms:modified xsi:type="dcterms:W3CDTF">2024-12-04T13:13:57Z</dcterms:modified>
</cp:coreProperties>
</file>