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" sheetId="2" r:id="rId1"/>
  </sheets>
  <definedNames>
    <definedName name="_xlnm.Print_Titles" localSheetId="0">'2024'!$17:$17</definedName>
  </definedNames>
  <calcPr calcId="124519"/>
</workbook>
</file>

<file path=xl/calcChain.xml><?xml version="1.0" encoding="utf-8"?>
<calcChain xmlns="http://schemas.openxmlformats.org/spreadsheetml/2006/main">
  <c r="T100" i="2"/>
  <c r="U38"/>
  <c r="V38"/>
  <c r="W38"/>
  <c r="X38"/>
  <c r="T38"/>
  <c r="X57"/>
  <c r="W57"/>
  <c r="U57"/>
  <c r="V57"/>
  <c r="T57"/>
  <c r="T26"/>
  <c r="T28"/>
  <c r="T30"/>
  <c r="W30"/>
  <c r="T67"/>
  <c r="T74"/>
  <c r="T71"/>
  <c r="T51" l="1"/>
  <c r="T45"/>
  <c r="W35"/>
  <c r="T33"/>
  <c r="T23"/>
  <c r="W109"/>
  <c r="W103"/>
  <c r="W100" s="1"/>
  <c r="W98"/>
  <c r="W95"/>
  <c r="W94" s="1"/>
  <c r="W92"/>
  <c r="W91" s="1"/>
  <c r="W89"/>
  <c r="W88" s="1"/>
  <c r="W86"/>
  <c r="W85" s="1"/>
  <c r="W74"/>
  <c r="W73" s="1"/>
  <c r="W71"/>
  <c r="W70" s="1"/>
  <c r="W67"/>
  <c r="W66" s="1"/>
  <c r="W56"/>
  <c r="W51"/>
  <c r="W50" s="1"/>
  <c r="W42"/>
  <c r="W41" s="1"/>
  <c r="W33"/>
  <c r="W32" s="1"/>
  <c r="W28"/>
  <c r="W26"/>
  <c r="W23"/>
  <c r="W22" s="1"/>
  <c r="W20"/>
  <c r="W19" s="1"/>
  <c r="X33"/>
  <c r="T86"/>
  <c r="T85" s="1"/>
  <c r="W25" l="1"/>
  <c r="W45"/>
  <c r="W44" s="1"/>
  <c r="W97"/>
  <c r="X74"/>
  <c r="W18" l="1"/>
  <c r="X71"/>
  <c r="V74"/>
  <c r="Y74"/>
  <c r="Z74"/>
  <c r="AA74"/>
  <c r="AB74"/>
  <c r="AC74"/>
  <c r="U74"/>
  <c r="U71"/>
  <c r="V71"/>
  <c r="Y71"/>
  <c r="Z71"/>
  <c r="AA71"/>
  <c r="AB71"/>
  <c r="AC71"/>
  <c r="T95"/>
  <c r="U92"/>
  <c r="V92"/>
  <c r="X92"/>
  <c r="T92"/>
  <c r="U67"/>
  <c r="V67"/>
  <c r="X67"/>
  <c r="Y62"/>
  <c r="Y57" s="1"/>
  <c r="Z62"/>
  <c r="Z57" s="1"/>
  <c r="AA62"/>
  <c r="AA57" s="1"/>
  <c r="AB62"/>
  <c r="AB57" s="1"/>
  <c r="AC62"/>
  <c r="AC57" s="1"/>
  <c r="X42"/>
  <c r="U42"/>
  <c r="V42"/>
  <c r="U26"/>
  <c r="V26"/>
  <c r="X26"/>
  <c r="U23"/>
  <c r="V23"/>
  <c r="X23"/>
  <c r="X109"/>
  <c r="U51"/>
  <c r="V51"/>
  <c r="X51"/>
  <c r="Y51"/>
  <c r="Z51"/>
  <c r="AA51"/>
  <c r="AB51"/>
  <c r="AC51"/>
  <c r="Y38"/>
  <c r="Z38"/>
  <c r="AA38"/>
  <c r="AB38"/>
  <c r="AC38"/>
  <c r="X103"/>
  <c r="Y91" l="1"/>
  <c r="T42"/>
  <c r="U33" l="1"/>
  <c r="V33"/>
  <c r="U95"/>
  <c r="V95"/>
  <c r="X95"/>
  <c r="U45"/>
  <c r="V45"/>
  <c r="X45"/>
  <c r="Y23"/>
  <c r="U30" l="1"/>
  <c r="V30"/>
  <c r="X30"/>
  <c r="Y30"/>
  <c r="U98" l="1"/>
  <c r="V98"/>
  <c r="X98"/>
  <c r="Y98"/>
  <c r="T98"/>
  <c r="U41"/>
  <c r="V41"/>
  <c r="X41"/>
  <c r="T41"/>
  <c r="U73" l="1"/>
  <c r="V73"/>
  <c r="X73"/>
  <c r="U70"/>
  <c r="V70"/>
  <c r="T70"/>
  <c r="X70"/>
  <c r="Y70"/>
  <c r="U66"/>
  <c r="V66"/>
  <c r="T66"/>
  <c r="X66"/>
  <c r="U50"/>
  <c r="V50"/>
  <c r="X50"/>
  <c r="T50"/>
  <c r="U35"/>
  <c r="V35"/>
  <c r="X35"/>
  <c r="T36"/>
  <c r="T35" s="1"/>
  <c r="U32"/>
  <c r="V32"/>
  <c r="X32"/>
  <c r="T32"/>
  <c r="Y35"/>
  <c r="U94"/>
  <c r="V94"/>
  <c r="X94"/>
  <c r="T94"/>
  <c r="U91"/>
  <c r="V91"/>
  <c r="X91"/>
  <c r="T91"/>
  <c r="U89"/>
  <c r="U88" s="1"/>
  <c r="V89"/>
  <c r="V88" s="1"/>
  <c r="X89"/>
  <c r="X88" s="1"/>
  <c r="T89"/>
  <c r="T88" s="1"/>
  <c r="U86"/>
  <c r="U85" s="1"/>
  <c r="V86"/>
  <c r="V85" s="1"/>
  <c r="X86"/>
  <c r="X85" s="1"/>
  <c r="Y18"/>
  <c r="U20"/>
  <c r="U19" s="1"/>
  <c r="V20"/>
  <c r="V19" s="1"/>
  <c r="X20"/>
  <c r="X19" s="1"/>
  <c r="T20"/>
  <c r="T19" s="1"/>
  <c r="U22"/>
  <c r="V22"/>
  <c r="X22"/>
  <c r="T22"/>
  <c r="U28"/>
  <c r="V28"/>
  <c r="X28"/>
  <c r="T25"/>
  <c r="U44"/>
  <c r="V44"/>
  <c r="X44"/>
  <c r="T44"/>
  <c r="T73"/>
  <c r="U100"/>
  <c r="U97" s="1"/>
  <c r="V100"/>
  <c r="V97" s="1"/>
  <c r="X100"/>
  <c r="X97" s="1"/>
  <c r="T97"/>
  <c r="X25" l="1"/>
  <c r="U25"/>
  <c r="V25"/>
  <c r="X56"/>
  <c r="U56"/>
  <c r="V56"/>
  <c r="U18" l="1"/>
  <c r="V18"/>
  <c r="X18"/>
  <c r="T56"/>
  <c r="T18" l="1"/>
</calcChain>
</file>

<file path=xl/sharedStrings.xml><?xml version="1.0" encoding="utf-8"?>
<sst xmlns="http://schemas.openxmlformats.org/spreadsheetml/2006/main" count="410" uniqueCount="230">
  <si>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</si>
  <si>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</si>
  <si>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</si>
  <si>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</si>
  <si>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</si>
  <si>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</si>
  <si>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</si>
  <si>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</si>
  <si>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</si>
  <si>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</si>
  <si>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</si>
  <si>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</si>
  <si>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</si>
  <si>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</si>
  <si>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</si>
  <si>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</si>
  <si>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</si>
  <si>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</si>
  <si>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</si>
  <si>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</si>
  <si>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</si>
  <si>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</si>
  <si>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</si>
  <si>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</si>
  <si>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</si>
  <si>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</si>
  <si>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</si>
  <si>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</si>
  <si>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</si>
  <si>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</si>
  <si>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</si>
  <si>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</si>
  <si>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</si>
  <si>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</si>
  <si>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</si>
  <si>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</si>
  <si>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</si>
  <si>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</si>
  <si>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</si>
  <si>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</si>
  <si>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</si>
  <si>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</si>
  <si>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</si>
  <si>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</si>
  <si>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</si>
  <si>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</si>
  <si>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</si>
  <si>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</si>
  <si>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</si>
  <si>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</si>
  <si>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</si>
  <si>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</si>
  <si>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</si>
  <si>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</si>
  <si>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</si>
  <si>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</si>
  <si>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</si>
  <si>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</si>
  <si>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</si>
  <si>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</si>
  <si>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</si>
  <si>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</si>
  <si>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</si>
  <si>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</si>
  <si>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Кулешовского сельского поселения»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</si>
  <si>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</si>
  <si>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</si>
  <si>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</si>
  <si>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</si>
  <si>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</si>
  <si>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</si>
  <si>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</si>
  <si>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</si>
  <si>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</si>
  <si>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</si>
  <si>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</si>
  <si>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</si>
  <si>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</si>
  <si>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</si>
  <si>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</si>
  <si>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</si>
  <si>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</si>
  <si>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</si>
  <si>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</si>
  <si>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</si>
  <si>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</si>
  <si>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</si>
  <si>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</si>
  <si>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</si>
  <si>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</si>
  <si>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</si>
  <si>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</si>
  <si>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</si>
  <si>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</si>
  <si>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</si>
  <si>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</si>
  <si>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</si>
  <si>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</si>
  <si>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</si>
  <si>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</si>
  <si>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</si>
  <si>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</si>
  <si>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</si>
  <si>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</si>
  <si>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</si>
  <si>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</si>
  <si>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</si>
  <si>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</si>
  <si>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</si>
  <si>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</si>
  <si>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</si>
  <si>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</si>
  <si>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</si>
  <si>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</si>
  <si>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</si>
  <si>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</si>
  <si>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</si>
  <si>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</si>
  <si>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</si>
  <si>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</si>
  <si>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</si>
  <si>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</si>
  <si>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</si>
  <si>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</si>
  <si>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</si>
  <si>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</si>
  <si>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</si>
  <si>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</si>
  <si>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</si>
  <si>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</si>
  <si>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</si>
  <si>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</si>
  <si>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</si>
  <si>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</si>
  <si>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</si>
  <si>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</si>
  <si>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</si>
  <si>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</si>
  <si>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</si>
  <si>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</si>
  <si>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</si>
  <si>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</si>
  <si>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</si>
  <si>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</si>
  <si>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</si>
  <si>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</si>
  <si>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</si>
  <si>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</si>
  <si>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</si>
  <si>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</si>
  <si>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</si>
  <si>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</si>
  <si>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</si>
  <si>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</si>
  <si>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</si>
  <si>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</si>
  <si>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</si>
  <si>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</si>
  <si>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</si>
  <si>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</si>
  <si>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</si>
  <si>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</si>
  <si>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</si>
  <si>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</si>
  <si>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</si>
  <si>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</si>
  <si>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</si>
  <si>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</si>
  <si>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</si>
  <si>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</si>
  <si>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</si>
  <si>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</si>
  <si>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</si>
  <si>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</si>
  <si>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</si>
  <si>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</si>
  <si>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</si>
  <si>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</si>
  <si>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</si>
  <si>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Муниципальная программа Кулешовского сельского поселения "Развитие муниципальльной службы" в Кулешовском сельском поселении.</t>
  </si>
  <si>
    <t>Подпрограмма "Развитие муниципальной службы"</t>
  </si>
  <si>
    <t>Муниципальная программа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обеспечение  пожарной безопасности"</t>
  </si>
  <si>
    <t>Муниципальная программа Кулешовского сельского поселения "Обеспечения общественного порядка и противодействие преступности" в Кулешовском сельском поселении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</si>
  <si>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</si>
  <si>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</si>
  <si>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</si>
  <si>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Муниципальная программа Кулешовского сельского поселения «Развитие культуры" Кулешовского сельского поселения.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</si>
  <si>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</si>
  <si>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</si>
  <si>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Муниципальная программа «Развитие физической культуры и спорта" в Кулешовском сельском поселении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</si>
  <si>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</si>
  <si>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</si>
  <si>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</si>
  <si>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</si>
  <si>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</si>
  <si>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</si>
  <si>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</si>
  <si>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</si>
  <si>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</si>
  <si>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</si>
  <si>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</si>
  <si>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</si>
  <si>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</si>
  <si>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</si>
  <si>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 xml:space="preserve">Расходы на подготовку и проведение выборов органов МСУ  (Специальные расходы) в рамках непрограмных расходов </t>
  </si>
  <si>
    <t xml:space="preserve">к    решению Собрания депутатов </t>
  </si>
  <si>
    <t>Сумма
2023 год</t>
  </si>
  <si>
    <t>2025 год</t>
  </si>
  <si>
    <t>Иные межбюджетные трансферты передаваемые для обеспечения жителей поселения  услугами организации культуры</t>
  </si>
  <si>
    <t>1010085020</t>
  </si>
  <si>
    <t xml:space="preserve">района на 2024 год и плановый период 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</si>
  <si>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2024 год и плановый период 2025 и 2026 годов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</si>
  <si>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</si>
  <si>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</si>
  <si>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</si>
  <si>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</si>
  <si>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</si>
  <si>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</si>
  <si>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</si>
  <si>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</si>
  <si>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</si>
  <si>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</si>
  <si>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</si>
  <si>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</si>
  <si>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</si>
  <si>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А.Д. Буцкий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</si>
  <si>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</si>
  <si>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</si>
  <si>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    2025  и 2026   годов" от  27 ноября 2023  № 93</t>
  </si>
  <si>
    <t>Глава Кулешовского сельского поселения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</si>
</sst>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4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</cellStyleXfs>
  <cellXfs count="21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vertical="center" wrapText="1"/>
    </xf>
    <xf numFmtId="164" fontId="6" fillId="2" borderId="24" xfId="0" applyNumberFormat="1" applyFont="1" applyFill="1" applyBorder="1" applyAlignment="1">
      <alignment vertical="center" wrapText="1"/>
    </xf>
    <xf numFmtId="0" fontId="9" fillId="2" borderId="20" xfId="0" applyNumberFormat="1" applyFont="1" applyFill="1" applyBorder="1" applyAlignment="1">
      <alignment vertical="center" wrapText="1"/>
    </xf>
    <xf numFmtId="164" fontId="6" fillId="2" borderId="22" xfId="0" applyNumberFormat="1" applyFont="1" applyFill="1" applyBorder="1" applyAlignment="1">
      <alignment vertical="center" wrapText="1"/>
    </xf>
    <xf numFmtId="0" fontId="6" fillId="2" borderId="22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center" wrapText="1"/>
    </xf>
    <xf numFmtId="0" fontId="6" fillId="2" borderId="14" xfId="0" applyNumberFormat="1" applyFont="1" applyFill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1" fillId="2" borderId="2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165" fontId="0" fillId="0" borderId="1" xfId="0" applyNumberFormat="1" applyBorder="1"/>
    <xf numFmtId="165" fontId="7" fillId="5" borderId="4" xfId="0" applyNumberFormat="1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65" fontId="9" fillId="4" borderId="27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vertical="center" wrapText="1"/>
    </xf>
    <xf numFmtId="0" fontId="9" fillId="6" borderId="6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165" fontId="9" fillId="6" borderId="7" xfId="0" applyNumberFormat="1" applyFont="1" applyFill="1" applyBorder="1" applyAlignment="1">
      <alignment horizontal="right" vertical="center" wrapText="1"/>
    </xf>
    <xf numFmtId="0" fontId="9" fillId="6" borderId="20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wrapText="1"/>
    </xf>
    <xf numFmtId="0" fontId="9" fillId="6" borderId="22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>
      <alignment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5" fontId="8" fillId="0" borderId="28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justify" vertical="center" wrapText="1"/>
    </xf>
    <xf numFmtId="0" fontId="9" fillId="2" borderId="6" xfId="0" applyNumberFormat="1" applyFont="1" applyFill="1" applyBorder="1" applyAlignment="1">
      <alignment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11" fillId="2" borderId="5" xfId="0" applyNumberFormat="1" applyFont="1" applyFill="1" applyBorder="1" applyAlignment="1">
      <alignment horizontal="right" vertical="center" wrapText="1"/>
    </xf>
    <xf numFmtId="165" fontId="11" fillId="2" borderId="25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11" fillId="2" borderId="23" xfId="0" applyNumberFormat="1" applyFont="1" applyFill="1" applyBorder="1" applyAlignment="1">
      <alignment horizontal="right" vertical="center" wrapText="1"/>
    </xf>
    <xf numFmtId="0" fontId="5" fillId="6" borderId="6" xfId="0" applyNumberFormat="1" applyFont="1" applyFill="1" applyBorder="1" applyAlignment="1">
      <alignment vertical="center" wrapText="1"/>
    </xf>
    <xf numFmtId="0" fontId="5" fillId="6" borderId="20" xfId="0" applyNumberFormat="1" applyFont="1" applyFill="1" applyBorder="1" applyAlignment="1">
      <alignment vertical="center" wrapText="1"/>
    </xf>
    <xf numFmtId="0" fontId="5" fillId="2" borderId="22" xfId="0" applyNumberFormat="1" applyFont="1" applyFill="1" applyBorder="1" applyAlignment="1">
      <alignment vertical="center" wrapText="1"/>
    </xf>
    <xf numFmtId="0" fontId="5" fillId="2" borderId="20" xfId="0" applyNumberFormat="1" applyFont="1" applyFill="1" applyBorder="1" applyAlignment="1">
      <alignment vertical="center" wrapText="1"/>
    </xf>
    <xf numFmtId="165" fontId="15" fillId="6" borderId="3" xfId="0" applyNumberFormat="1" applyFont="1" applyFill="1" applyBorder="1" applyAlignment="1">
      <alignment horizontal="right" vertical="center" wrapText="1"/>
    </xf>
    <xf numFmtId="165" fontId="15" fillId="6" borderId="21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165" fontId="15" fillId="2" borderId="23" xfId="0" applyNumberFormat="1" applyFont="1" applyFill="1" applyBorder="1" applyAlignment="1">
      <alignment horizontal="right" vertical="center" wrapText="1"/>
    </xf>
    <xf numFmtId="49" fontId="15" fillId="6" borderId="7" xfId="0" applyNumberFormat="1" applyFont="1" applyFill="1" applyBorder="1" applyAlignment="1">
      <alignment horizontal="center" vertical="center" wrapText="1"/>
    </xf>
    <xf numFmtId="165" fontId="15" fillId="6" borderId="7" xfId="0" applyNumberFormat="1" applyFont="1" applyFill="1" applyBorder="1" applyAlignment="1">
      <alignment horizontal="right" vertical="center" wrapText="1"/>
    </xf>
    <xf numFmtId="165" fontId="15" fillId="6" borderId="8" xfId="0" applyNumberFormat="1" applyFont="1" applyFill="1" applyBorder="1" applyAlignment="1">
      <alignment horizontal="right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righ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165" fontId="15" fillId="2" borderId="21" xfId="0" applyNumberFormat="1" applyFont="1" applyFill="1" applyBorder="1" applyAlignment="1">
      <alignment horizontal="right" vertical="center" wrapText="1"/>
    </xf>
    <xf numFmtId="165" fontId="11" fillId="2" borderId="9" xfId="0" applyNumberFormat="1" applyFont="1" applyFill="1" applyBorder="1" applyAlignment="1">
      <alignment horizontal="right" vertical="center" wrapText="1"/>
    </xf>
    <xf numFmtId="165" fontId="11" fillId="2" borderId="19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5" fillId="6" borderId="2" xfId="0" applyNumberFormat="1" applyFont="1" applyFill="1" applyBorder="1" applyAlignment="1">
      <alignment horizontal="right" vertical="center" wrapText="1"/>
    </xf>
    <xf numFmtId="165" fontId="15" fillId="6" borderId="23" xfId="0" applyNumberFormat="1" applyFont="1" applyFill="1" applyBorder="1" applyAlignment="1">
      <alignment horizontal="right" vertical="center" wrapText="1"/>
    </xf>
    <xf numFmtId="0" fontId="2" fillId="0" borderId="0" xfId="0" applyFont="1"/>
    <xf numFmtId="49" fontId="8" fillId="3" borderId="2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2" borderId="2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13" fillId="2" borderId="27" xfId="0" applyNumberFormat="1" applyFont="1" applyFill="1" applyBorder="1" applyAlignment="1">
      <alignment horizontal="right" vertical="center" wrapText="1"/>
    </xf>
    <xf numFmtId="165" fontId="11" fillId="2" borderId="29" xfId="0" applyNumberFormat="1" applyFont="1" applyFill="1" applyBorder="1" applyAlignment="1">
      <alignment horizontal="right" vertical="center" wrapText="1"/>
    </xf>
    <xf numFmtId="165" fontId="15" fillId="2" borderId="4" xfId="0" applyNumberFormat="1" applyFont="1" applyFill="1" applyBorder="1" applyAlignment="1">
      <alignment horizontal="right" vertical="center" wrapText="1"/>
    </xf>
    <xf numFmtId="165" fontId="15" fillId="2" borderId="27" xfId="0" applyNumberFormat="1" applyFont="1" applyFill="1" applyBorder="1" applyAlignment="1">
      <alignment horizontal="right" vertical="center" wrapText="1"/>
    </xf>
    <xf numFmtId="165" fontId="15" fillId="6" borderId="30" xfId="0" applyNumberFormat="1" applyFont="1" applyFill="1" applyBorder="1" applyAlignment="1">
      <alignment horizontal="right" vertical="center" wrapText="1"/>
    </xf>
    <xf numFmtId="165" fontId="1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23" xfId="0" applyNumberFormat="1" applyFont="1" applyFill="1" applyBorder="1" applyAlignment="1">
      <alignment horizontal="right" vertical="center" wrapText="1"/>
    </xf>
    <xf numFmtId="165" fontId="9" fillId="6" borderId="8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right" vertical="center" wrapText="1"/>
    </xf>
    <xf numFmtId="165" fontId="8" fillId="3" borderId="2" xfId="1" applyNumberFormat="1" applyFont="1" applyFill="1" applyBorder="1" applyAlignment="1">
      <alignment horizontal="right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164" fontId="6" fillId="2" borderId="22" xfId="8" applyNumberFormat="1" applyFont="1" applyFill="1" applyBorder="1" applyAlignment="1">
      <alignment horizontal="justify" vertical="center" wrapText="1"/>
    </xf>
    <xf numFmtId="164" fontId="6" fillId="2" borderId="22" xfId="17" applyNumberFormat="1" applyFont="1" applyFill="1" applyBorder="1" applyAlignment="1">
      <alignment horizontal="justify" vertical="center" wrapText="1"/>
    </xf>
    <xf numFmtId="164" fontId="6" fillId="3" borderId="22" xfId="4" applyNumberFormat="1" applyFont="1" applyFill="1" applyBorder="1" applyAlignment="1">
      <alignment horizontal="justify" vertical="center" wrapText="1"/>
    </xf>
    <xf numFmtId="164" fontId="6" fillId="3" borderId="24" xfId="6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11" fillId="3" borderId="23" xfId="0" applyNumberFormat="1" applyFont="1" applyFill="1" applyBorder="1" applyAlignment="1">
      <alignment horizontal="right" vertical="center" wrapText="1"/>
    </xf>
    <xf numFmtId="165" fontId="8" fillId="3" borderId="2" xfId="35" applyNumberFormat="1" applyFont="1" applyFill="1" applyBorder="1" applyAlignment="1">
      <alignment horizontal="right" vertical="center"/>
    </xf>
    <xf numFmtId="165" fontId="8" fillId="3" borderId="2" xfId="43" applyNumberFormat="1" applyFont="1" applyFill="1" applyBorder="1" applyAlignment="1">
      <alignment horizontal="right" vertical="center"/>
    </xf>
    <xf numFmtId="165" fontId="8" fillId="3" borderId="23" xfId="43" applyNumberFormat="1" applyFont="1" applyFill="1" applyBorder="1" applyAlignment="1">
      <alignment horizontal="right" vertical="center"/>
    </xf>
    <xf numFmtId="165" fontId="8" fillId="3" borderId="2" xfId="45" applyNumberFormat="1" applyFont="1" applyFill="1" applyBorder="1" applyAlignment="1">
      <alignment horizontal="right" vertical="center"/>
    </xf>
    <xf numFmtId="165" fontId="8" fillId="3" borderId="2" xfId="47" applyNumberFormat="1" applyFont="1" applyFill="1" applyBorder="1" applyAlignment="1">
      <alignment horizontal="right" vertical="center"/>
    </xf>
    <xf numFmtId="165" fontId="8" fillId="3" borderId="23" xfId="47" applyNumberFormat="1" applyFont="1" applyFill="1" applyBorder="1" applyAlignment="1">
      <alignment horizontal="right" vertical="center"/>
    </xf>
    <xf numFmtId="165" fontId="8" fillId="3" borderId="2" xfId="50" applyNumberFormat="1" applyFont="1" applyFill="1" applyBorder="1" applyAlignment="1">
      <alignment horizontal="right" vertical="center"/>
    </xf>
    <xf numFmtId="165" fontId="8" fillId="3" borderId="2" xfId="52" applyNumberFormat="1" applyFont="1" applyFill="1" applyBorder="1" applyAlignment="1">
      <alignment horizontal="right" vertical="center"/>
    </xf>
    <xf numFmtId="165" fontId="8" fillId="3" borderId="23" xfId="52" applyNumberFormat="1" applyFont="1" applyFill="1" applyBorder="1" applyAlignment="1">
      <alignment horizontal="right" vertical="center"/>
    </xf>
    <xf numFmtId="165" fontId="8" fillId="3" borderId="2" xfId="54" applyNumberFormat="1" applyFont="1" applyFill="1" applyBorder="1" applyAlignment="1">
      <alignment horizontal="right" vertical="center"/>
    </xf>
    <xf numFmtId="165" fontId="8" fillId="3" borderId="15" xfId="54" applyNumberFormat="1" applyFont="1" applyFill="1" applyBorder="1" applyAlignment="1">
      <alignment horizontal="right" vertical="center"/>
    </xf>
    <xf numFmtId="165" fontId="8" fillId="3" borderId="26" xfId="54" applyNumberFormat="1" applyFont="1" applyFill="1" applyBorder="1" applyAlignment="1">
      <alignment horizontal="right" vertical="center"/>
    </xf>
    <xf numFmtId="165" fontId="8" fillId="3" borderId="2" xfId="56" applyNumberFormat="1" applyFont="1" applyFill="1" applyBorder="1" applyAlignment="1">
      <alignment horizontal="right" vertical="center"/>
    </xf>
    <xf numFmtId="165" fontId="8" fillId="3" borderId="2" xfId="58" applyNumberFormat="1" applyFont="1" applyFill="1" applyBorder="1" applyAlignment="1">
      <alignment horizontal="right" vertical="center"/>
    </xf>
    <xf numFmtId="165" fontId="8" fillId="3" borderId="5" xfId="58" applyNumberFormat="1" applyFont="1" applyFill="1" applyBorder="1" applyAlignment="1">
      <alignment horizontal="right" vertical="center"/>
    </xf>
    <xf numFmtId="165" fontId="8" fillId="3" borderId="2" xfId="60" applyNumberFormat="1" applyFont="1" applyFill="1" applyBorder="1" applyAlignment="1">
      <alignment horizontal="right" vertical="center"/>
    </xf>
    <xf numFmtId="165" fontId="8" fillId="3" borderId="23" xfId="60" applyNumberFormat="1" applyFont="1" applyFill="1" applyBorder="1" applyAlignment="1">
      <alignment horizontal="right" vertical="center"/>
    </xf>
    <xf numFmtId="165" fontId="8" fillId="3" borderId="2" xfId="64" applyNumberFormat="1" applyFont="1" applyFill="1" applyBorder="1" applyAlignment="1">
      <alignment horizontal="right" vertical="center"/>
    </xf>
    <xf numFmtId="165" fontId="8" fillId="3" borderId="23" xfId="64" applyNumberFormat="1" applyFont="1" applyFill="1" applyBorder="1" applyAlignment="1">
      <alignment horizontal="right" vertical="center"/>
    </xf>
    <xf numFmtId="165" fontId="8" fillId="3" borderId="2" xfId="66" applyNumberFormat="1" applyFont="1" applyFill="1" applyBorder="1" applyAlignment="1">
      <alignment horizontal="right" vertical="center"/>
    </xf>
    <xf numFmtId="165" fontId="8" fillId="3" borderId="23" xfId="66" applyNumberFormat="1" applyFont="1" applyFill="1" applyBorder="1" applyAlignment="1">
      <alignment horizontal="right" vertical="center"/>
    </xf>
    <xf numFmtId="165" fontId="8" fillId="3" borderId="2" xfId="68" applyNumberFormat="1" applyFont="1" applyFill="1" applyBorder="1" applyAlignment="1">
      <alignment horizontal="right" vertical="center"/>
    </xf>
    <xf numFmtId="165" fontId="8" fillId="3" borderId="23" xfId="68" applyNumberFormat="1" applyFont="1" applyFill="1" applyBorder="1" applyAlignment="1">
      <alignment horizontal="right" vertical="center"/>
    </xf>
    <xf numFmtId="165" fontId="8" fillId="3" borderId="2" xfId="71" applyNumberFormat="1" applyFont="1" applyFill="1" applyBorder="1" applyAlignment="1">
      <alignment horizontal="right" vertical="center"/>
    </xf>
    <xf numFmtId="165" fontId="8" fillId="3" borderId="2" xfId="73" applyNumberFormat="1" applyFont="1" applyFill="1" applyBorder="1" applyAlignment="1">
      <alignment horizontal="right" vertical="center"/>
    </xf>
    <xf numFmtId="165" fontId="8" fillId="3" borderId="2" xfId="75" applyNumberFormat="1" applyFont="1" applyFill="1" applyBorder="1" applyAlignment="1">
      <alignment horizontal="right" vertical="center"/>
    </xf>
    <xf numFmtId="165" fontId="8" fillId="3" borderId="23" xfId="75" applyNumberFormat="1" applyFont="1" applyFill="1" applyBorder="1" applyAlignment="1">
      <alignment horizontal="right" vertical="center"/>
    </xf>
    <xf numFmtId="165" fontId="8" fillId="3" borderId="2" xfId="78" applyNumberFormat="1" applyFont="1" applyFill="1" applyBorder="1" applyAlignment="1">
      <alignment horizontal="right" vertical="center"/>
    </xf>
    <xf numFmtId="165" fontId="8" fillId="3" borderId="5" xfId="80" applyNumberFormat="1" applyFont="1" applyFill="1" applyBorder="1" applyAlignment="1">
      <alignment horizontal="right" vertical="center"/>
    </xf>
    <xf numFmtId="165" fontId="8" fillId="3" borderId="25" xfId="80" applyNumberFormat="1" applyFont="1" applyFill="1" applyBorder="1" applyAlignment="1">
      <alignment horizontal="right" vertical="center"/>
    </xf>
    <xf numFmtId="165" fontId="8" fillId="3" borderId="5" xfId="82" applyNumberFormat="1" applyFont="1" applyFill="1" applyBorder="1" applyAlignment="1">
      <alignment horizontal="right" vertical="center"/>
    </xf>
    <xf numFmtId="165" fontId="8" fillId="3" borderId="25" xfId="82" applyNumberFormat="1" applyFont="1" applyFill="1" applyBorder="1" applyAlignment="1">
      <alignment horizontal="right" vertical="center"/>
    </xf>
    <xf numFmtId="165" fontId="8" fillId="3" borderId="2" xfId="84" applyNumberFormat="1" applyFont="1" applyFill="1" applyBorder="1" applyAlignment="1">
      <alignment horizontal="right" vertical="center"/>
    </xf>
    <xf numFmtId="165" fontId="8" fillId="3" borderId="2" xfId="85" applyNumberFormat="1" applyFont="1" applyFill="1" applyBorder="1" applyAlignment="1">
      <alignment horizontal="right" vertical="center"/>
    </xf>
    <xf numFmtId="165" fontId="8" fillId="3" borderId="23" xfId="85" applyNumberFormat="1" applyFont="1" applyFill="1" applyBorder="1" applyAlignment="1">
      <alignment horizontal="right" vertical="center"/>
    </xf>
    <xf numFmtId="165" fontId="8" fillId="3" borderId="2" xfId="87" applyNumberFormat="1" applyFont="1" applyFill="1" applyBorder="1" applyAlignment="1">
      <alignment horizontal="right" vertical="center"/>
    </xf>
    <xf numFmtId="165" fontId="8" fillId="3" borderId="23" xfId="87" applyNumberFormat="1" applyFont="1" applyFill="1" applyBorder="1" applyAlignment="1">
      <alignment horizontal="right" vertical="center"/>
    </xf>
    <xf numFmtId="165" fontId="8" fillId="3" borderId="2" xfId="88" applyNumberFormat="1" applyFont="1" applyFill="1" applyBorder="1" applyAlignment="1">
      <alignment horizontal="right" vertical="center"/>
    </xf>
    <xf numFmtId="165" fontId="8" fillId="3" borderId="23" xfId="88" applyNumberFormat="1" applyFont="1" applyFill="1" applyBorder="1" applyAlignment="1">
      <alignment horizontal="right" vertical="center"/>
    </xf>
    <xf numFmtId="165" fontId="8" fillId="3" borderId="25" xfId="88" applyNumberFormat="1" applyFont="1" applyFill="1" applyBorder="1" applyAlignment="1">
      <alignment horizontal="right" vertical="center"/>
    </xf>
    <xf numFmtId="165" fontId="8" fillId="3" borderId="2" xfId="90" applyNumberFormat="1" applyFont="1" applyFill="1" applyBorder="1" applyAlignment="1">
      <alignment horizontal="right" vertical="center"/>
    </xf>
    <xf numFmtId="165" fontId="8" fillId="3" borderId="23" xfId="90" applyNumberFormat="1" applyFont="1" applyFill="1" applyBorder="1" applyAlignment="1">
      <alignment horizontal="right" vertical="center"/>
    </xf>
    <xf numFmtId="164" fontId="8" fillId="2" borderId="22" xfId="91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165" fontId="11" fillId="3" borderId="25" xfId="0" applyNumberFormat="1" applyFont="1" applyFill="1" applyBorder="1" applyAlignment="1">
      <alignment horizontal="right" vertical="center" wrapText="1"/>
    </xf>
    <xf numFmtId="165" fontId="11" fillId="3" borderId="5" xfId="0" applyNumberFormat="1" applyFont="1" applyFill="1" applyBorder="1" applyAlignment="1">
      <alignment horizontal="right" vertical="center" wrapText="1"/>
    </xf>
    <xf numFmtId="49" fontId="6" fillId="2" borderId="22" xfId="92" applyNumberFormat="1" applyFont="1" applyFill="1" applyBorder="1" applyAlignment="1">
      <alignment horizontal="justify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2" borderId="2" xfId="94" applyNumberFormat="1" applyFont="1" applyFill="1" applyBorder="1" applyAlignment="1">
      <alignment horizontal="center" vertical="center" wrapText="1"/>
    </xf>
    <xf numFmtId="165" fontId="15" fillId="3" borderId="8" xfId="0" applyNumberFormat="1" applyFont="1" applyFill="1" applyBorder="1" applyAlignment="1">
      <alignment horizontal="right" vertical="center" wrapText="1"/>
    </xf>
    <xf numFmtId="165" fontId="15" fillId="3" borderId="7" xfId="0" applyNumberFormat="1" applyFont="1" applyFill="1" applyBorder="1" applyAlignment="1">
      <alignment horizontal="right" vertical="center" wrapText="1"/>
    </xf>
    <xf numFmtId="165" fontId="7" fillId="3" borderId="2" xfId="56" applyNumberFormat="1" applyFont="1" applyFill="1" applyBorder="1" applyAlignment="1">
      <alignment horizontal="right" vertical="center"/>
    </xf>
    <xf numFmtId="165" fontId="8" fillId="3" borderId="15" xfId="62" applyNumberFormat="1" applyFont="1" applyFill="1" applyBorder="1" applyAlignment="1">
      <alignment horizontal="right" vertical="center"/>
    </xf>
    <xf numFmtId="0" fontId="18" fillId="3" borderId="15" xfId="62" applyFont="1" applyFill="1" applyBorder="1" applyAlignment="1">
      <alignment vertical="center"/>
    </xf>
    <xf numFmtId="165" fontId="8" fillId="3" borderId="26" xfId="62" applyNumberFormat="1" applyFont="1" applyFill="1" applyBorder="1" applyAlignment="1">
      <alignment horizontal="right" vertical="center"/>
    </xf>
    <xf numFmtId="0" fontId="18" fillId="3" borderId="5" xfId="80" applyFont="1" applyFill="1" applyBorder="1" applyAlignment="1">
      <alignment vertical="center"/>
    </xf>
    <xf numFmtId="0" fontId="0" fillId="3" borderId="1" xfId="0" applyFill="1" applyBorder="1"/>
    <xf numFmtId="0" fontId="0" fillId="3" borderId="0" xfId="0" applyFill="1"/>
    <xf numFmtId="165" fontId="8" fillId="3" borderId="2" xfId="0" applyNumberFormat="1" applyFont="1" applyFill="1" applyBorder="1" applyAlignment="1">
      <alignment horizontal="right" vertical="center"/>
    </xf>
    <xf numFmtId="165" fontId="8" fillId="3" borderId="23" xfId="0" applyNumberFormat="1" applyFont="1" applyFill="1" applyBorder="1" applyAlignment="1">
      <alignment horizontal="right" vertical="center"/>
    </xf>
    <xf numFmtId="165" fontId="8" fillId="3" borderId="5" xfId="88" applyNumberFormat="1" applyFont="1" applyFill="1" applyBorder="1" applyAlignment="1">
      <alignment horizontal="right" vertical="center"/>
    </xf>
    <xf numFmtId="0" fontId="12" fillId="3" borderId="1" xfId="0" applyFont="1" applyFill="1" applyBorder="1"/>
    <xf numFmtId="165" fontId="8" fillId="3" borderId="2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/>
    <xf numFmtId="165" fontId="8" fillId="3" borderId="2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9" fillId="0" borderId="0" xfId="0" applyFont="1"/>
    <xf numFmtId="165" fontId="8" fillId="3" borderId="15" xfId="89" applyNumberFormat="1" applyFont="1" applyFill="1" applyBorder="1" applyAlignment="1">
      <alignment horizontal="right" vertical="center"/>
    </xf>
    <xf numFmtId="165" fontId="7" fillId="3" borderId="15" xfId="89" applyNumberFormat="1" applyFont="1" applyFill="1" applyBorder="1" applyAlignment="1">
      <alignment horizontal="right" vertical="center"/>
    </xf>
    <xf numFmtId="165" fontId="8" fillId="3" borderId="26" xfId="89" applyNumberFormat="1" applyFont="1" applyFill="1" applyBorder="1" applyAlignment="1">
      <alignment horizontal="right" vertical="center"/>
    </xf>
    <xf numFmtId="165" fontId="11" fillId="3" borderId="31" xfId="0" applyNumberFormat="1" applyFont="1" applyFill="1" applyBorder="1" applyAlignment="1">
      <alignment horizontal="right" vertical="center" wrapText="1"/>
    </xf>
    <xf numFmtId="165" fontId="8" fillId="3" borderId="32" xfId="56" applyNumberFormat="1" applyFont="1" applyFill="1" applyBorder="1" applyAlignment="1">
      <alignment horizontal="right" vertical="center"/>
    </xf>
    <xf numFmtId="165" fontId="8" fillId="3" borderId="4" xfId="58" applyNumberFormat="1" applyFont="1" applyFill="1" applyBorder="1" applyAlignment="1">
      <alignment horizontal="right" vertical="center"/>
    </xf>
    <xf numFmtId="165" fontId="8" fillId="3" borderId="29" xfId="58" applyNumberFormat="1" applyFont="1" applyFill="1" applyBorder="1" applyAlignment="1">
      <alignment horizontal="right" vertical="center"/>
    </xf>
    <xf numFmtId="165" fontId="8" fillId="3" borderId="32" xfId="54" applyNumberFormat="1" applyFont="1" applyFill="1" applyBorder="1" applyAlignment="1">
      <alignment horizontal="right"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165" fontId="8" fillId="2" borderId="19" xfId="0" applyNumberFormat="1" applyFont="1" applyFill="1" applyBorder="1" applyAlignment="1">
      <alignment horizontal="right" vertical="center" wrapText="1"/>
    </xf>
    <xf numFmtId="0" fontId="6" fillId="2" borderId="22" xfId="3" applyNumberFormat="1" applyFont="1" applyFill="1" applyBorder="1" applyAlignment="1">
      <alignment vertical="center" wrapText="1"/>
    </xf>
    <xf numFmtId="0" fontId="6" fillId="2" borderId="22" xfId="1" applyNumberFormat="1" applyFont="1" applyFill="1" applyBorder="1" applyAlignment="1">
      <alignment vertical="center" wrapText="1"/>
    </xf>
    <xf numFmtId="0" fontId="16" fillId="0" borderId="0" xfId="0" applyFont="1" applyAlignment="1">
      <alignment horizontal="right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</cellXfs>
  <cellStyles count="95">
    <cellStyle name="Обычный" xfId="0" builtinId="0"/>
    <cellStyle name="Обычный 14" xfId="17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3" xfId="3"/>
    <cellStyle name="Обычный 31" xfId="35"/>
    <cellStyle name="Обычный 32" xfId="43"/>
    <cellStyle name="Обычный 33" xfId="45"/>
    <cellStyle name="Обычный 34" xfId="47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7" xfId="71"/>
    <cellStyle name="Обычный 48" xfId="73"/>
    <cellStyle name="Обычный 49" xfId="75"/>
    <cellStyle name="Обычный 5" xfId="6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6" xfId="87"/>
    <cellStyle name="Обычный 57" xfId="88"/>
    <cellStyle name="Обычный 58" xfId="89"/>
    <cellStyle name="Обычный 59" xfId="90"/>
    <cellStyle name="Обычный 6" xfId="8"/>
    <cellStyle name="Обычный 61" xfId="92"/>
    <cellStyle name="Обычный 62" xfId="9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4"/>
  <sheetViews>
    <sheetView tabSelected="1" zoomScale="73" zoomScaleNormal="73" workbookViewId="0">
      <selection activeCell="X120" sqref="A1:X120"/>
    </sheetView>
  </sheetViews>
  <sheetFormatPr defaultRowHeight="14.45" customHeight="1"/>
  <cols>
    <col min="1" max="1" width="92" customWidth="1"/>
    <col min="2" max="2" width="15.28515625" customWidth="1"/>
    <col min="3" max="16" width="0" hidden="1" customWidth="1"/>
    <col min="17" max="17" width="5.5703125" customWidth="1"/>
    <col min="18" max="19" width="4.7109375" customWidth="1"/>
    <col min="20" max="20" width="9.85546875" customWidth="1"/>
    <col min="21" max="22" width="0" hidden="1" customWidth="1"/>
    <col min="23" max="23" width="11.28515625" customWidth="1"/>
    <col min="24" max="24" width="12.28515625" customWidth="1"/>
    <col min="25" max="29" width="0" hidden="1" customWidth="1"/>
    <col min="38" max="38" width="7.42578125" customWidth="1"/>
  </cols>
  <sheetData>
    <row r="2" spans="1:25" ht="14.45" customHeight="1">
      <c r="W2" s="202"/>
      <c r="X2" s="202"/>
    </row>
    <row r="3" spans="1:25" ht="16.7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1"/>
      <c r="U3" s="11"/>
      <c r="V3" s="11"/>
      <c r="W3" s="11"/>
      <c r="X3" s="35" t="s">
        <v>203</v>
      </c>
    </row>
    <row r="4" spans="1:25" ht="16.7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1"/>
      <c r="U4" s="11"/>
      <c r="V4" s="11"/>
      <c r="W4" s="11"/>
      <c r="X4" s="35" t="s">
        <v>205</v>
      </c>
    </row>
    <row r="5" spans="1:25" ht="16.7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/>
      <c r="U5" s="11"/>
      <c r="V5" s="11"/>
      <c r="W5" s="11"/>
      <c r="X5" s="11" t="s">
        <v>0</v>
      </c>
    </row>
    <row r="6" spans="1:25" ht="16.7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/>
      <c r="V6" s="11"/>
      <c r="W6" s="11"/>
      <c r="X6" s="11" t="s">
        <v>1</v>
      </c>
    </row>
    <row r="7" spans="1:25" ht="16.7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1"/>
      <c r="U7" s="11"/>
      <c r="V7" s="11"/>
      <c r="W7" s="11"/>
      <c r="X7" s="35" t="s">
        <v>210</v>
      </c>
    </row>
    <row r="8" spans="1:25" ht="16.7" customHeight="1">
      <c r="A8" s="3"/>
      <c r="B8" s="211" t="s">
        <v>228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31"/>
    </row>
    <row r="9" spans="1:25" ht="9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1"/>
      <c r="U9" s="11"/>
      <c r="V9" s="11"/>
      <c r="W9" s="11"/>
      <c r="X9" s="11"/>
    </row>
    <row r="10" spans="1:25" ht="15.75" hidden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</row>
    <row r="11" spans="1:25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  <c r="W11" s="2"/>
      <c r="X11" s="2"/>
    </row>
    <row r="12" spans="1:25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  <c r="W12" s="2"/>
      <c r="X12" s="2"/>
    </row>
    <row r="13" spans="1:25" ht="83.25" customHeight="1">
      <c r="A13" s="205" t="s">
        <v>211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</row>
    <row r="14" spans="1:25" ht="16.7" customHeight="1" thickBo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5"/>
      <c r="V14" s="5"/>
      <c r="W14" s="5"/>
      <c r="X14" s="6" t="s">
        <v>2</v>
      </c>
    </row>
    <row r="15" spans="1:25" ht="15" customHeight="1">
      <c r="A15" s="207" t="s">
        <v>3</v>
      </c>
      <c r="B15" s="209" t="s">
        <v>4</v>
      </c>
      <c r="C15" s="209" t="s">
        <v>4</v>
      </c>
      <c r="D15" s="209" t="s">
        <v>4</v>
      </c>
      <c r="E15" s="209" t="s">
        <v>4</v>
      </c>
      <c r="F15" s="209" t="s">
        <v>4</v>
      </c>
      <c r="G15" s="209" t="s">
        <v>4</v>
      </c>
      <c r="H15" s="209" t="s">
        <v>4</v>
      </c>
      <c r="I15" s="209" t="s">
        <v>4</v>
      </c>
      <c r="J15" s="209" t="s">
        <v>4</v>
      </c>
      <c r="K15" s="209" t="s">
        <v>4</v>
      </c>
      <c r="L15" s="209" t="s">
        <v>4</v>
      </c>
      <c r="M15" s="209" t="s">
        <v>4</v>
      </c>
      <c r="N15" s="209" t="s">
        <v>4</v>
      </c>
      <c r="O15" s="209" t="s">
        <v>4</v>
      </c>
      <c r="P15" s="209" t="s">
        <v>4</v>
      </c>
      <c r="Q15" s="209" t="s">
        <v>5</v>
      </c>
      <c r="R15" s="209" t="s">
        <v>6</v>
      </c>
      <c r="S15" s="209" t="s">
        <v>9</v>
      </c>
      <c r="T15" s="209" t="s">
        <v>206</v>
      </c>
      <c r="U15" s="209" t="s">
        <v>80</v>
      </c>
      <c r="V15" s="209" t="s">
        <v>81</v>
      </c>
      <c r="W15" s="203" t="s">
        <v>82</v>
      </c>
      <c r="X15" s="204"/>
      <c r="Y15" s="36"/>
    </row>
    <row r="16" spans="1:25" ht="15" customHeight="1" thickBot="1">
      <c r="A16" s="208"/>
      <c r="B16" s="210" t="s">
        <v>4</v>
      </c>
      <c r="C16" s="210" t="s">
        <v>4</v>
      </c>
      <c r="D16" s="210" t="s">
        <v>4</v>
      </c>
      <c r="E16" s="210" t="s">
        <v>4</v>
      </c>
      <c r="F16" s="210" t="s">
        <v>4</v>
      </c>
      <c r="G16" s="210" t="s">
        <v>4</v>
      </c>
      <c r="H16" s="210" t="s">
        <v>4</v>
      </c>
      <c r="I16" s="210" t="s">
        <v>4</v>
      </c>
      <c r="J16" s="210" t="s">
        <v>4</v>
      </c>
      <c r="K16" s="210" t="s">
        <v>4</v>
      </c>
      <c r="L16" s="210" t="s">
        <v>4</v>
      </c>
      <c r="M16" s="210" t="s">
        <v>4</v>
      </c>
      <c r="N16" s="210" t="s">
        <v>4</v>
      </c>
      <c r="O16" s="210" t="s">
        <v>4</v>
      </c>
      <c r="P16" s="210" t="s">
        <v>4</v>
      </c>
      <c r="Q16" s="210" t="s">
        <v>5</v>
      </c>
      <c r="R16" s="210" t="s">
        <v>6</v>
      </c>
      <c r="S16" s="210" t="s">
        <v>7</v>
      </c>
      <c r="T16" s="210" t="s">
        <v>8</v>
      </c>
      <c r="U16" s="210" t="s">
        <v>80</v>
      </c>
      <c r="V16" s="210" t="s">
        <v>81</v>
      </c>
      <c r="W16" s="18" t="s">
        <v>207</v>
      </c>
      <c r="X16" s="19" t="s">
        <v>212</v>
      </c>
      <c r="Y16" s="36"/>
    </row>
    <row r="17" spans="1:32" ht="15.75" hidden="1" customHeight="1">
      <c r="A17" s="20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21"/>
      <c r="Y17" s="36"/>
    </row>
    <row r="18" spans="1:32" ht="31.5" customHeight="1" thickBot="1">
      <c r="A18" s="42" t="s">
        <v>10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4"/>
      <c r="R18" s="43"/>
      <c r="S18" s="43"/>
      <c r="T18" s="45">
        <f>T19+T22+T25+T32+T35+T41+T44+T50+T56+T66+T70+T73+T85+T88+T91+T94+T97</f>
        <v>44437</v>
      </c>
      <c r="U18" s="45">
        <f>U19+U22+U25+U32+U35+U41+U44+U50+U56+U66+U70+U73+U85+U88+U91+U94+U97</f>
        <v>20157.5</v>
      </c>
      <c r="V18" s="45">
        <f>V19+V22+V25+V32+V35+V41+V44+V50+V56+V66+V70+V73+V85+V88+V91+V94+V97</f>
        <v>20157.5</v>
      </c>
      <c r="W18" s="109">
        <f>W19+W22+W25+W32+W35+W41+W44+W50+W56+W66+W70+W73+W85+W88+W91+W94+W97</f>
        <v>39601.000000000007</v>
      </c>
      <c r="X18" s="109">
        <f>X19+X22+X25+X32+X35+X41+X44+X50+X56+X66+X70+X73+X85+X88+X91+X94+X97</f>
        <v>38479.599999999991</v>
      </c>
      <c r="Y18" s="36">
        <f>52425.7-6556.1</f>
        <v>45869.599999999999</v>
      </c>
      <c r="AD18" s="12"/>
      <c r="AE18" s="12"/>
      <c r="AF18" s="12"/>
    </row>
    <row r="19" spans="1:32" ht="31.5" customHeight="1">
      <c r="A19" s="73" t="s">
        <v>179</v>
      </c>
      <c r="B19" s="47" t="s">
        <v>85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8"/>
      <c r="R19" s="47"/>
      <c r="S19" s="47"/>
      <c r="T19" s="76">
        <f>T20</f>
        <v>50</v>
      </c>
      <c r="U19" s="76">
        <f t="shared" ref="U19:X19" si="0">U20</f>
        <v>50</v>
      </c>
      <c r="V19" s="76">
        <f t="shared" si="0"/>
        <v>50</v>
      </c>
      <c r="W19" s="77">
        <f t="shared" si="0"/>
        <v>50</v>
      </c>
      <c r="X19" s="77">
        <f t="shared" si="0"/>
        <v>50</v>
      </c>
      <c r="Y19" s="36"/>
    </row>
    <row r="20" spans="1:32" ht="22.5" customHeight="1">
      <c r="A20" s="74" t="s">
        <v>180</v>
      </c>
      <c r="B20" s="9" t="s">
        <v>86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78">
        <f>T21</f>
        <v>50</v>
      </c>
      <c r="U20" s="78">
        <f t="shared" ref="U20:X20" si="1">U21</f>
        <v>50</v>
      </c>
      <c r="V20" s="78">
        <f t="shared" si="1"/>
        <v>50</v>
      </c>
      <c r="W20" s="79">
        <f t="shared" si="1"/>
        <v>50</v>
      </c>
      <c r="X20" s="79">
        <f t="shared" si="1"/>
        <v>50</v>
      </c>
      <c r="Y20" s="36"/>
      <c r="AD20" t="s">
        <v>192</v>
      </c>
    </row>
    <row r="21" spans="1:32" ht="114.75" customHeight="1" thickBot="1">
      <c r="A21" s="23" t="s">
        <v>11</v>
      </c>
      <c r="B21" s="170" t="s">
        <v>87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66" t="s">
        <v>12</v>
      </c>
      <c r="R21" s="170" t="s">
        <v>13</v>
      </c>
      <c r="S21" s="170" t="s">
        <v>14</v>
      </c>
      <c r="T21" s="168">
        <v>50</v>
      </c>
      <c r="U21" s="168">
        <v>50</v>
      </c>
      <c r="V21" s="168">
        <v>50</v>
      </c>
      <c r="W21" s="167">
        <v>50</v>
      </c>
      <c r="X21" s="167">
        <v>50</v>
      </c>
      <c r="Y21" s="36"/>
    </row>
    <row r="22" spans="1:32" ht="46.5" customHeight="1" thickBot="1">
      <c r="A22" s="72" t="s">
        <v>181</v>
      </c>
      <c r="B22" s="43" t="s">
        <v>88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4"/>
      <c r="R22" s="43"/>
      <c r="S22" s="80"/>
      <c r="T22" s="81">
        <f>T23</f>
        <v>100</v>
      </c>
      <c r="U22" s="81">
        <f t="shared" ref="U22:Y23" si="2">U23</f>
        <v>155.6</v>
      </c>
      <c r="V22" s="81">
        <f t="shared" si="2"/>
        <v>155.6</v>
      </c>
      <c r="W22" s="82">
        <f t="shared" si="2"/>
        <v>150.69999999999999</v>
      </c>
      <c r="X22" s="82">
        <f t="shared" si="2"/>
        <v>150.69999999999999</v>
      </c>
      <c r="Y22" s="36"/>
    </row>
    <row r="23" spans="1:32" ht="21.75" customHeight="1">
      <c r="A23" s="24" t="s">
        <v>15</v>
      </c>
      <c r="B23" s="15" t="s">
        <v>89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83"/>
      <c r="T23" s="84">
        <f>T24</f>
        <v>100</v>
      </c>
      <c r="U23" s="84">
        <f t="shared" si="2"/>
        <v>155.6</v>
      </c>
      <c r="V23" s="84">
        <f t="shared" si="2"/>
        <v>155.6</v>
      </c>
      <c r="W23" s="86">
        <f t="shared" si="2"/>
        <v>150.69999999999999</v>
      </c>
      <c r="X23" s="86">
        <f t="shared" si="2"/>
        <v>150.69999999999999</v>
      </c>
      <c r="Y23" s="98">
        <f t="shared" si="2"/>
        <v>0</v>
      </c>
    </row>
    <row r="24" spans="1:32" ht="93" customHeight="1" thickBot="1">
      <c r="A24" s="23" t="s">
        <v>16</v>
      </c>
      <c r="B24" s="13" t="s">
        <v>90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 t="s">
        <v>12</v>
      </c>
      <c r="R24" s="13" t="s">
        <v>17</v>
      </c>
      <c r="S24" s="85" t="s">
        <v>68</v>
      </c>
      <c r="T24" s="113">
        <v>100</v>
      </c>
      <c r="U24" s="113">
        <v>155.6</v>
      </c>
      <c r="V24" s="113">
        <v>155.6</v>
      </c>
      <c r="W24" s="113">
        <v>150.69999999999999</v>
      </c>
      <c r="X24" s="113">
        <v>150.69999999999999</v>
      </c>
      <c r="Y24" s="36"/>
    </row>
    <row r="25" spans="1:32" ht="48.75" customHeight="1" thickBot="1">
      <c r="A25" s="72" t="s">
        <v>182</v>
      </c>
      <c r="B25" s="43" t="s">
        <v>91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4"/>
      <c r="R25" s="43"/>
      <c r="S25" s="43"/>
      <c r="T25" s="81">
        <f>T26+T28+T30</f>
        <v>1730</v>
      </c>
      <c r="U25" s="81">
        <f>U26+U28+U30</f>
        <v>2183</v>
      </c>
      <c r="V25" s="81">
        <f>V26+V28+V30</f>
        <v>2183</v>
      </c>
      <c r="W25" s="82">
        <f>W26+W28+W30</f>
        <v>2243</v>
      </c>
      <c r="X25" s="82">
        <f>X26+X28+X30</f>
        <v>2243</v>
      </c>
      <c r="Y25" s="36"/>
    </row>
    <row r="26" spans="1:32" ht="21" customHeight="1">
      <c r="A26" s="24" t="s">
        <v>19</v>
      </c>
      <c r="B26" s="15" t="s">
        <v>92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/>
      <c r="S26" s="15"/>
      <c r="T26" s="84">
        <f>T27</f>
        <v>1630</v>
      </c>
      <c r="U26" s="84">
        <f t="shared" ref="U26:X26" si="3">U27</f>
        <v>2153</v>
      </c>
      <c r="V26" s="84">
        <f t="shared" si="3"/>
        <v>2153</v>
      </c>
      <c r="W26" s="86">
        <f t="shared" si="3"/>
        <v>2153</v>
      </c>
      <c r="X26" s="86">
        <f t="shared" si="3"/>
        <v>2153</v>
      </c>
      <c r="Y26" s="36"/>
    </row>
    <row r="27" spans="1:32" ht="98.25" customHeight="1" thickBot="1">
      <c r="A27" s="23" t="s">
        <v>20</v>
      </c>
      <c r="B27" s="13" t="s">
        <v>93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 t="s">
        <v>12</v>
      </c>
      <c r="R27" s="13" t="s">
        <v>17</v>
      </c>
      <c r="S27" s="13" t="s">
        <v>213</v>
      </c>
      <c r="T27" s="123">
        <v>1630</v>
      </c>
      <c r="U27" s="123">
        <v>2153</v>
      </c>
      <c r="V27" s="123">
        <v>2153</v>
      </c>
      <c r="W27" s="123">
        <v>2153</v>
      </c>
      <c r="X27" s="123">
        <v>2153</v>
      </c>
      <c r="Y27" s="67">
        <v>2153</v>
      </c>
    </row>
    <row r="28" spans="1:32" ht="35.25" customHeight="1" thickBot="1">
      <c r="A28" s="62" t="s">
        <v>21</v>
      </c>
      <c r="B28" s="63" t="s">
        <v>94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/>
      <c r="R28" s="63"/>
      <c r="S28" s="63"/>
      <c r="T28" s="172">
        <f t="shared" ref="T28:X28" si="4">T29</f>
        <v>50</v>
      </c>
      <c r="U28" s="173">
        <f t="shared" si="4"/>
        <v>0</v>
      </c>
      <c r="V28" s="173">
        <f t="shared" si="4"/>
        <v>0</v>
      </c>
      <c r="W28" s="172">
        <f t="shared" si="4"/>
        <v>40</v>
      </c>
      <c r="X28" s="172">
        <f t="shared" si="4"/>
        <v>40</v>
      </c>
      <c r="Y28" s="36"/>
    </row>
    <row r="29" spans="1:32" ht="109.5" customHeight="1" thickBot="1">
      <c r="A29" s="56" t="s">
        <v>22</v>
      </c>
      <c r="B29" s="57" t="s">
        <v>95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8" t="s">
        <v>12</v>
      </c>
      <c r="R29" s="57" t="s">
        <v>14</v>
      </c>
      <c r="S29" s="57" t="s">
        <v>17</v>
      </c>
      <c r="T29" s="124">
        <v>50</v>
      </c>
      <c r="U29" s="124"/>
      <c r="V29" s="124"/>
      <c r="W29" s="125">
        <v>40</v>
      </c>
      <c r="X29" s="125">
        <v>40</v>
      </c>
      <c r="Y29" s="36"/>
    </row>
    <row r="30" spans="1:32" ht="59.25" customHeight="1" thickBot="1">
      <c r="A30" s="60" t="s">
        <v>183</v>
      </c>
      <c r="B30" s="65" t="s">
        <v>176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6"/>
      <c r="R30" s="65"/>
      <c r="S30" s="65"/>
      <c r="T30" s="172">
        <f>T31</f>
        <v>50</v>
      </c>
      <c r="U30" s="173">
        <f t="shared" ref="U30:Y30" si="5">U31</f>
        <v>30</v>
      </c>
      <c r="V30" s="173">
        <f t="shared" si="5"/>
        <v>30</v>
      </c>
      <c r="W30" s="172">
        <f>W31</f>
        <v>50</v>
      </c>
      <c r="X30" s="172">
        <f t="shared" si="5"/>
        <v>50</v>
      </c>
      <c r="Y30" s="59">
        <f t="shared" si="5"/>
        <v>0</v>
      </c>
    </row>
    <row r="31" spans="1:32" ht="109.5" customHeight="1" thickBot="1">
      <c r="A31" s="61" t="s">
        <v>175</v>
      </c>
      <c r="B31" s="57" t="s">
        <v>177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 t="s">
        <v>12</v>
      </c>
      <c r="R31" s="57" t="s">
        <v>17</v>
      </c>
      <c r="S31" s="57" t="s">
        <v>18</v>
      </c>
      <c r="T31" s="126">
        <v>50</v>
      </c>
      <c r="U31" s="126">
        <v>30</v>
      </c>
      <c r="V31" s="126">
        <v>30</v>
      </c>
      <c r="W31" s="126">
        <v>50</v>
      </c>
      <c r="X31" s="126">
        <v>50</v>
      </c>
      <c r="Y31" s="36"/>
    </row>
    <row r="32" spans="1:32" ht="33.75" hidden="1" customHeight="1" thickBot="1">
      <c r="A32" s="42" t="s">
        <v>23</v>
      </c>
      <c r="B32" s="43" t="s">
        <v>96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4"/>
      <c r="R32" s="43"/>
      <c r="S32" s="43"/>
      <c r="T32" s="81">
        <f>T33</f>
        <v>0</v>
      </c>
      <c r="U32" s="81">
        <f t="shared" ref="U32:X33" si="6">U33</f>
        <v>892.5</v>
      </c>
      <c r="V32" s="81">
        <f t="shared" si="6"/>
        <v>892.5</v>
      </c>
      <c r="W32" s="82">
        <f t="shared" si="6"/>
        <v>0</v>
      </c>
      <c r="X32" s="82">
        <f t="shared" si="6"/>
        <v>0</v>
      </c>
      <c r="Y32" s="36"/>
    </row>
    <row r="33" spans="1:33" ht="24" hidden="1" customHeight="1">
      <c r="A33" s="24" t="s">
        <v>24</v>
      </c>
      <c r="B33" s="15" t="s">
        <v>97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/>
      <c r="R33" s="15"/>
      <c r="S33" s="15"/>
      <c r="T33" s="84">
        <f>T34</f>
        <v>0</v>
      </c>
      <c r="U33" s="84">
        <f t="shared" si="6"/>
        <v>892.5</v>
      </c>
      <c r="V33" s="84">
        <f t="shared" si="6"/>
        <v>892.5</v>
      </c>
      <c r="W33" s="86">
        <f>W34</f>
        <v>0</v>
      </c>
      <c r="X33" s="86">
        <f>X34</f>
        <v>0</v>
      </c>
      <c r="Y33" s="36"/>
    </row>
    <row r="34" spans="1:33" ht="81.75" hidden="1" customHeight="1" thickBot="1">
      <c r="A34" s="23" t="s">
        <v>25</v>
      </c>
      <c r="B34" s="13" t="s">
        <v>98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 t="s">
        <v>12</v>
      </c>
      <c r="R34" s="13" t="s">
        <v>26</v>
      </c>
      <c r="S34" s="13" t="s">
        <v>18</v>
      </c>
      <c r="T34" s="68">
        <v>0</v>
      </c>
      <c r="U34" s="68">
        <v>892.5</v>
      </c>
      <c r="V34" s="68">
        <v>892.5</v>
      </c>
      <c r="W34" s="69">
        <v>0</v>
      </c>
      <c r="X34" s="69">
        <v>0</v>
      </c>
      <c r="Y34" s="99">
        <v>892.5</v>
      </c>
    </row>
    <row r="35" spans="1:33" ht="47.25" customHeight="1" thickBot="1">
      <c r="A35" s="42" t="s">
        <v>27</v>
      </c>
      <c r="B35" s="43" t="s">
        <v>99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4"/>
      <c r="R35" s="43"/>
      <c r="S35" s="43"/>
      <c r="T35" s="81">
        <f>T36+T38</f>
        <v>200</v>
      </c>
      <c r="U35" s="81">
        <f t="shared" ref="U35:X35" si="7">U36+U38</f>
        <v>100</v>
      </c>
      <c r="V35" s="81">
        <f t="shared" si="7"/>
        <v>100</v>
      </c>
      <c r="W35" s="82">
        <f t="shared" ref="W35" si="8">W36+W38</f>
        <v>200</v>
      </c>
      <c r="X35" s="82">
        <f t="shared" si="7"/>
        <v>200</v>
      </c>
      <c r="Y35" s="36">
        <f>23368.8-6556.1</f>
        <v>16812.699999999997</v>
      </c>
    </row>
    <row r="36" spans="1:33" ht="24" customHeight="1">
      <c r="A36" s="24" t="s">
        <v>28</v>
      </c>
      <c r="B36" s="15" t="s">
        <v>100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/>
      <c r="R36" s="15"/>
      <c r="S36" s="15"/>
      <c r="T36" s="84">
        <f>T37</f>
        <v>200</v>
      </c>
      <c r="U36" s="89"/>
      <c r="V36" s="89"/>
      <c r="W36" s="86">
        <v>200</v>
      </c>
      <c r="X36" s="86">
        <v>200</v>
      </c>
      <c r="Y36" s="36"/>
    </row>
    <row r="37" spans="1:33" ht="99" customHeight="1">
      <c r="A37" s="25" t="s">
        <v>29</v>
      </c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 t="s">
        <v>12</v>
      </c>
      <c r="R37" s="7" t="s">
        <v>14</v>
      </c>
      <c r="S37" s="7" t="s">
        <v>30</v>
      </c>
      <c r="T37" s="127">
        <v>200</v>
      </c>
      <c r="U37" s="127"/>
      <c r="V37" s="127"/>
      <c r="W37" s="128">
        <v>200</v>
      </c>
      <c r="X37" s="128">
        <v>200</v>
      </c>
      <c r="Y37" s="36"/>
    </row>
    <row r="38" spans="1:33" ht="36" customHeight="1">
      <c r="A38" s="22" t="s">
        <v>79</v>
      </c>
      <c r="B38" s="9" t="s">
        <v>102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  <c r="R38" s="9"/>
      <c r="S38" s="9"/>
      <c r="T38" s="78">
        <f>T40+T39</f>
        <v>0</v>
      </c>
      <c r="U38" s="78">
        <f t="shared" ref="U38:X38" si="9">U40+U39</f>
        <v>100</v>
      </c>
      <c r="V38" s="78">
        <f t="shared" si="9"/>
        <v>100</v>
      </c>
      <c r="W38" s="78">
        <f t="shared" si="9"/>
        <v>0</v>
      </c>
      <c r="X38" s="78">
        <f t="shared" si="9"/>
        <v>0</v>
      </c>
      <c r="Y38" s="100">
        <f t="shared" ref="Y38:AC38" si="10">Y40+Y39</f>
        <v>100</v>
      </c>
      <c r="Z38" s="78">
        <f t="shared" si="10"/>
        <v>100</v>
      </c>
      <c r="AA38" s="78">
        <f t="shared" si="10"/>
        <v>100</v>
      </c>
      <c r="AB38" s="78">
        <f t="shared" si="10"/>
        <v>100</v>
      </c>
      <c r="AC38" s="78">
        <f t="shared" si="10"/>
        <v>100</v>
      </c>
    </row>
    <row r="39" spans="1:33" ht="99.75" customHeight="1">
      <c r="A39" s="105" t="s">
        <v>201</v>
      </c>
      <c r="B39" s="106" t="s">
        <v>196</v>
      </c>
      <c r="C39" s="106" t="s">
        <v>75</v>
      </c>
      <c r="D39" s="55" t="s">
        <v>196</v>
      </c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 t="s">
        <v>12</v>
      </c>
      <c r="R39" s="106" t="s">
        <v>14</v>
      </c>
      <c r="S39" s="106" t="s">
        <v>75</v>
      </c>
      <c r="T39" s="70">
        <v>0</v>
      </c>
      <c r="U39" s="107"/>
      <c r="V39" s="107"/>
      <c r="W39" s="108">
        <v>0</v>
      </c>
      <c r="X39" s="108">
        <v>0</v>
      </c>
      <c r="Y39" s="37"/>
    </row>
    <row r="40" spans="1:33" ht="115.5" customHeight="1" thickBot="1">
      <c r="A40" s="32" t="s">
        <v>171</v>
      </c>
      <c r="B40" s="33" t="s">
        <v>172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4">
        <v>244</v>
      </c>
      <c r="R40" s="33" t="s">
        <v>14</v>
      </c>
      <c r="S40" s="33" t="s">
        <v>75</v>
      </c>
      <c r="T40" s="70">
        <v>0</v>
      </c>
      <c r="U40" s="70">
        <v>100</v>
      </c>
      <c r="V40" s="70">
        <v>100</v>
      </c>
      <c r="W40" s="71">
        <v>0</v>
      </c>
      <c r="X40" s="71">
        <v>0</v>
      </c>
      <c r="Y40" s="103">
        <v>100</v>
      </c>
      <c r="Z40" s="70">
        <v>100</v>
      </c>
      <c r="AA40" s="70">
        <v>100</v>
      </c>
      <c r="AB40" s="70">
        <v>100</v>
      </c>
      <c r="AC40" s="70">
        <v>100</v>
      </c>
    </row>
    <row r="41" spans="1:33" ht="48" customHeight="1" thickBot="1">
      <c r="A41" s="72" t="s">
        <v>178</v>
      </c>
      <c r="B41" s="43" t="s">
        <v>103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  <c r="R41" s="43"/>
      <c r="S41" s="43"/>
      <c r="T41" s="81">
        <f>T42</f>
        <v>20</v>
      </c>
      <c r="U41" s="81">
        <f t="shared" ref="U41:X42" si="11">U42</f>
        <v>20</v>
      </c>
      <c r="V41" s="81">
        <f t="shared" si="11"/>
        <v>20</v>
      </c>
      <c r="W41" s="82">
        <f t="shared" si="11"/>
        <v>20</v>
      </c>
      <c r="X41" s="82">
        <f t="shared" si="11"/>
        <v>20</v>
      </c>
      <c r="Y41" s="36"/>
    </row>
    <row r="42" spans="1:33" ht="35.25" customHeight="1">
      <c r="A42" s="24" t="s">
        <v>31</v>
      </c>
      <c r="B42" s="15" t="s">
        <v>104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/>
      <c r="R42" s="15"/>
      <c r="S42" s="15"/>
      <c r="T42" s="84">
        <f>T43</f>
        <v>20</v>
      </c>
      <c r="U42" s="84">
        <f t="shared" si="11"/>
        <v>20</v>
      </c>
      <c r="V42" s="84">
        <f t="shared" si="11"/>
        <v>20</v>
      </c>
      <c r="W42" s="86">
        <f t="shared" si="11"/>
        <v>20</v>
      </c>
      <c r="X42" s="86">
        <f t="shared" si="11"/>
        <v>20</v>
      </c>
      <c r="Y42" s="36"/>
    </row>
    <row r="43" spans="1:33" ht="114.75" customHeight="1" thickBot="1">
      <c r="A43" s="23" t="s">
        <v>32</v>
      </c>
      <c r="B43" s="13" t="s">
        <v>105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 t="s">
        <v>12</v>
      </c>
      <c r="R43" s="13" t="s">
        <v>30</v>
      </c>
      <c r="S43" s="170" t="s">
        <v>26</v>
      </c>
      <c r="T43" s="129">
        <v>20</v>
      </c>
      <c r="U43" s="129">
        <v>20</v>
      </c>
      <c r="V43" s="129">
        <v>20</v>
      </c>
      <c r="W43" s="129">
        <v>20</v>
      </c>
      <c r="X43" s="129">
        <v>20</v>
      </c>
      <c r="Y43" s="36"/>
    </row>
    <row r="44" spans="1:33" ht="37.5" customHeight="1" thickBot="1">
      <c r="A44" s="42" t="s">
        <v>33</v>
      </c>
      <c r="B44" s="43" t="s">
        <v>106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4"/>
      <c r="R44" s="43"/>
      <c r="S44" s="43"/>
      <c r="T44" s="81">
        <f>T45</f>
        <v>3047.6</v>
      </c>
      <c r="U44" s="81">
        <f t="shared" ref="U44:X44" si="12">U45</f>
        <v>772</v>
      </c>
      <c r="V44" s="81">
        <f t="shared" si="12"/>
        <v>772</v>
      </c>
      <c r="W44" s="82">
        <f t="shared" si="12"/>
        <v>3085</v>
      </c>
      <c r="X44" s="82">
        <f t="shared" si="12"/>
        <v>3195.7</v>
      </c>
      <c r="Y44" s="36"/>
      <c r="AE44" s="12"/>
      <c r="AF44" s="12"/>
      <c r="AG44" s="12"/>
    </row>
    <row r="45" spans="1:33" ht="35.25" customHeight="1">
      <c r="A45" s="75" t="s">
        <v>184</v>
      </c>
      <c r="B45" s="15" t="s">
        <v>107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5"/>
      <c r="S45" s="15"/>
      <c r="T45" s="84">
        <f>T46+T47+T48+T49</f>
        <v>3047.6</v>
      </c>
      <c r="U45" s="84">
        <f t="shared" ref="U45:X45" si="13">U46+U47+U48+U49</f>
        <v>772</v>
      </c>
      <c r="V45" s="84">
        <f t="shared" si="13"/>
        <v>772</v>
      </c>
      <c r="W45" s="86">
        <f t="shared" ref="W45" si="14">W46+W47+W48+W49</f>
        <v>3085</v>
      </c>
      <c r="X45" s="86">
        <f t="shared" si="13"/>
        <v>3195.7</v>
      </c>
      <c r="Y45" s="36"/>
    </row>
    <row r="46" spans="1:33" ht="81" customHeight="1">
      <c r="A46" s="25" t="s">
        <v>202</v>
      </c>
      <c r="B46" s="7" t="s">
        <v>109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 t="s">
        <v>12</v>
      </c>
      <c r="R46" s="7" t="s">
        <v>14</v>
      </c>
      <c r="S46" s="7" t="s">
        <v>17</v>
      </c>
      <c r="T46" s="130">
        <v>100</v>
      </c>
      <c r="U46" s="130">
        <v>132</v>
      </c>
      <c r="V46" s="130">
        <v>132</v>
      </c>
      <c r="W46" s="130">
        <v>132</v>
      </c>
      <c r="X46" s="130">
        <v>132</v>
      </c>
      <c r="Y46" s="36"/>
    </row>
    <row r="47" spans="1:33" ht="31.5" customHeight="1">
      <c r="A47" s="26" t="s">
        <v>164</v>
      </c>
      <c r="B47" s="7" t="s">
        <v>110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 t="s">
        <v>12</v>
      </c>
      <c r="R47" s="7" t="s">
        <v>14</v>
      </c>
      <c r="S47" s="7" t="s">
        <v>17</v>
      </c>
      <c r="T47" s="130">
        <v>640</v>
      </c>
      <c r="U47" s="130">
        <v>540</v>
      </c>
      <c r="V47" s="130">
        <v>540</v>
      </c>
      <c r="W47" s="130">
        <v>640</v>
      </c>
      <c r="X47" s="130">
        <v>640</v>
      </c>
      <c r="Y47" s="36"/>
    </row>
    <row r="48" spans="1:33" ht="84.75" customHeight="1">
      <c r="A48" s="25" t="s">
        <v>108</v>
      </c>
      <c r="B48" s="7" t="s">
        <v>111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 t="s">
        <v>12</v>
      </c>
      <c r="R48" s="7" t="s">
        <v>14</v>
      </c>
      <c r="S48" s="7" t="s">
        <v>17</v>
      </c>
      <c r="T48" s="130">
        <v>2107.6</v>
      </c>
      <c r="U48" s="130"/>
      <c r="V48" s="130"/>
      <c r="W48" s="131">
        <v>2213</v>
      </c>
      <c r="X48" s="131">
        <v>2323.6999999999998</v>
      </c>
      <c r="Y48" s="36"/>
    </row>
    <row r="49" spans="1:29" ht="84" customHeight="1" thickBot="1">
      <c r="A49" s="23" t="s">
        <v>112</v>
      </c>
      <c r="B49" s="13" t="s">
        <v>113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 t="s">
        <v>12</v>
      </c>
      <c r="R49" s="13" t="s">
        <v>14</v>
      </c>
      <c r="S49" s="13" t="s">
        <v>17</v>
      </c>
      <c r="T49" s="130">
        <v>200</v>
      </c>
      <c r="U49" s="130">
        <v>100</v>
      </c>
      <c r="V49" s="130">
        <v>100</v>
      </c>
      <c r="W49" s="130">
        <v>100</v>
      </c>
      <c r="X49" s="130">
        <v>100</v>
      </c>
      <c r="Y49" s="36"/>
    </row>
    <row r="50" spans="1:29" ht="36" customHeight="1" thickBot="1">
      <c r="A50" s="52" t="s">
        <v>34</v>
      </c>
      <c r="B50" s="53" t="s">
        <v>114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4"/>
      <c r="R50" s="53"/>
      <c r="S50" s="53"/>
      <c r="T50" s="81">
        <f>T51</f>
        <v>2500</v>
      </c>
      <c r="U50" s="81">
        <f t="shared" ref="U50:X50" si="15">U51</f>
        <v>900</v>
      </c>
      <c r="V50" s="81">
        <f t="shared" si="15"/>
        <v>900</v>
      </c>
      <c r="W50" s="82">
        <f t="shared" si="15"/>
        <v>2142</v>
      </c>
      <c r="X50" s="82">
        <f t="shared" si="15"/>
        <v>1900</v>
      </c>
      <c r="Y50" s="36"/>
    </row>
    <row r="51" spans="1:29" ht="20.25" customHeight="1">
      <c r="A51" s="75" t="s">
        <v>185</v>
      </c>
      <c r="B51" s="15" t="s">
        <v>115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/>
      <c r="R51" s="15"/>
      <c r="S51" s="15"/>
      <c r="T51" s="84">
        <f>T52+T53+T54+T55</f>
        <v>2500</v>
      </c>
      <c r="U51" s="84">
        <f t="shared" ref="U51:AC51" si="16">U52+U53+U54+U55</f>
        <v>900</v>
      </c>
      <c r="V51" s="84">
        <f t="shared" si="16"/>
        <v>900</v>
      </c>
      <c r="W51" s="86">
        <f t="shared" ref="W51" si="17">W52+W53+W54+W55</f>
        <v>2142</v>
      </c>
      <c r="X51" s="86">
        <f t="shared" si="16"/>
        <v>1900</v>
      </c>
      <c r="Y51" s="101">
        <f t="shared" si="16"/>
        <v>0</v>
      </c>
      <c r="Z51" s="84">
        <f t="shared" si="16"/>
        <v>0</v>
      </c>
      <c r="AA51" s="84">
        <f t="shared" si="16"/>
        <v>0</v>
      </c>
      <c r="AB51" s="84">
        <f t="shared" si="16"/>
        <v>0</v>
      </c>
      <c r="AC51" s="84">
        <f t="shared" si="16"/>
        <v>0</v>
      </c>
    </row>
    <row r="52" spans="1:29" ht="65.25" customHeight="1">
      <c r="A52" s="25" t="s">
        <v>35</v>
      </c>
      <c r="B52" s="7" t="s">
        <v>116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 t="s">
        <v>12</v>
      </c>
      <c r="R52" s="7" t="s">
        <v>14</v>
      </c>
      <c r="S52" s="7" t="s">
        <v>17</v>
      </c>
      <c r="T52" s="132">
        <v>1350</v>
      </c>
      <c r="U52" s="132"/>
      <c r="V52" s="132"/>
      <c r="W52" s="132">
        <v>1100</v>
      </c>
      <c r="X52" s="197">
        <v>1100</v>
      </c>
      <c r="Y52" s="36"/>
    </row>
    <row r="53" spans="1:29" ht="75" customHeight="1">
      <c r="A53" s="25" t="s">
        <v>36</v>
      </c>
      <c r="B53" s="7" t="s">
        <v>117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 t="s">
        <v>12</v>
      </c>
      <c r="R53" s="7" t="s">
        <v>14</v>
      </c>
      <c r="S53" s="7" t="s">
        <v>17</v>
      </c>
      <c r="T53" s="132">
        <v>900</v>
      </c>
      <c r="U53" s="132">
        <v>800</v>
      </c>
      <c r="V53" s="132">
        <v>800</v>
      </c>
      <c r="W53" s="132">
        <v>800</v>
      </c>
      <c r="X53" s="132">
        <v>800</v>
      </c>
      <c r="Y53" s="36"/>
    </row>
    <row r="54" spans="1:29" ht="69" customHeight="1" thickBot="1">
      <c r="A54" s="32" t="s">
        <v>197</v>
      </c>
      <c r="B54" s="33" t="s">
        <v>198</v>
      </c>
      <c r="C54" s="33" t="s">
        <v>17</v>
      </c>
      <c r="D54" s="33" t="s">
        <v>198</v>
      </c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 t="s">
        <v>12</v>
      </c>
      <c r="R54" s="33" t="s">
        <v>14</v>
      </c>
      <c r="S54" s="33" t="s">
        <v>17</v>
      </c>
      <c r="T54" s="133">
        <v>250</v>
      </c>
      <c r="U54" s="133"/>
      <c r="V54" s="133"/>
      <c r="W54" s="134">
        <v>242</v>
      </c>
      <c r="X54" s="134">
        <v>0</v>
      </c>
      <c r="Y54" s="36"/>
    </row>
    <row r="55" spans="1:29" ht="67.5" hidden="1" customHeight="1" thickBot="1">
      <c r="A55" s="23" t="s">
        <v>165</v>
      </c>
      <c r="B55" s="13" t="s">
        <v>118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4" t="s">
        <v>12</v>
      </c>
      <c r="R55" s="13" t="s">
        <v>14</v>
      </c>
      <c r="S55" s="13" t="s">
        <v>17</v>
      </c>
      <c r="T55" s="198">
        <v>0</v>
      </c>
      <c r="U55" s="198">
        <v>100</v>
      </c>
      <c r="V55" s="198">
        <v>100</v>
      </c>
      <c r="W55" s="199">
        <v>0</v>
      </c>
      <c r="X55" s="199">
        <v>0</v>
      </c>
      <c r="Y55" s="36"/>
    </row>
    <row r="56" spans="1:29" ht="30" customHeight="1" thickBot="1">
      <c r="A56" s="42" t="s">
        <v>37</v>
      </c>
      <c r="B56" s="43" t="s">
        <v>119</v>
      </c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4"/>
      <c r="R56" s="43"/>
      <c r="S56" s="43"/>
      <c r="T56" s="81">
        <f>T57</f>
        <v>13276.6</v>
      </c>
      <c r="U56" s="81">
        <f t="shared" ref="U56:X56" si="18">U57</f>
        <v>700</v>
      </c>
      <c r="V56" s="81">
        <f t="shared" si="18"/>
        <v>700</v>
      </c>
      <c r="W56" s="82">
        <f t="shared" si="18"/>
        <v>8965</v>
      </c>
      <c r="X56" s="82">
        <f t="shared" si="18"/>
        <v>6884.15</v>
      </c>
      <c r="Y56" s="36"/>
    </row>
    <row r="57" spans="1:29" ht="27" customHeight="1">
      <c r="A57" s="24" t="s">
        <v>38</v>
      </c>
      <c r="B57" s="15" t="s">
        <v>120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/>
      <c r="R57" s="15"/>
      <c r="S57" s="15"/>
      <c r="T57" s="84">
        <f>SUM(T58:T65)</f>
        <v>13276.6</v>
      </c>
      <c r="U57" s="84">
        <f>SUM(U58:U65)</f>
        <v>700</v>
      </c>
      <c r="V57" s="84">
        <f>SUM(V58:V65)</f>
        <v>700</v>
      </c>
      <c r="W57" s="84">
        <f>SUM(W58:W65)</f>
        <v>8965</v>
      </c>
      <c r="X57" s="84">
        <f>SUM(X58:X65)</f>
        <v>6884.15</v>
      </c>
      <c r="Y57" s="101">
        <f>Y59+Y60+Y61+Y62+Y65</f>
        <v>500</v>
      </c>
      <c r="Z57" s="84">
        <f>Z59+Z60+Z61+Z62+Z65</f>
        <v>500</v>
      </c>
      <c r="AA57" s="84">
        <f>AA59+AA60+AA61+AA62+AA65</f>
        <v>500</v>
      </c>
      <c r="AB57" s="84">
        <f>AB59+AB60+AB61+AB62+AB65</f>
        <v>500</v>
      </c>
      <c r="AC57" s="84">
        <f>AC59+AC60+AC61+AC62+AC65</f>
        <v>500</v>
      </c>
    </row>
    <row r="58" spans="1:29" ht="27" customHeight="1">
      <c r="A58" s="117" t="s">
        <v>214</v>
      </c>
      <c r="B58" s="115" t="s">
        <v>215</v>
      </c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4">
        <v>240</v>
      </c>
      <c r="R58" s="115" t="s">
        <v>14</v>
      </c>
      <c r="S58" s="115" t="s">
        <v>17</v>
      </c>
      <c r="T58" s="112">
        <v>1600</v>
      </c>
      <c r="U58" s="112"/>
      <c r="V58" s="112"/>
      <c r="W58" s="112">
        <v>1600</v>
      </c>
      <c r="X58" s="193">
        <v>1600</v>
      </c>
      <c r="Y58" s="116"/>
      <c r="Z58" s="116"/>
      <c r="AA58" s="116"/>
      <c r="AB58" s="116"/>
      <c r="AC58" s="116"/>
    </row>
    <row r="59" spans="1:29" ht="78.75" customHeight="1">
      <c r="A59" s="118" t="s">
        <v>216</v>
      </c>
      <c r="B59" s="7" t="s">
        <v>121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8" t="s">
        <v>12</v>
      </c>
      <c r="R59" s="7" t="s">
        <v>14</v>
      </c>
      <c r="S59" s="7" t="s">
        <v>17</v>
      </c>
      <c r="T59" s="135">
        <v>70</v>
      </c>
      <c r="U59" s="135"/>
      <c r="V59" s="135"/>
      <c r="W59" s="135">
        <v>70</v>
      </c>
      <c r="X59" s="194">
        <v>70</v>
      </c>
      <c r="Y59" s="36"/>
    </row>
    <row r="60" spans="1:29" ht="81.75" customHeight="1">
      <c r="A60" s="25" t="s">
        <v>39</v>
      </c>
      <c r="B60" s="7" t="s">
        <v>122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8" t="s">
        <v>12</v>
      </c>
      <c r="R60" s="7" t="s">
        <v>14</v>
      </c>
      <c r="S60" s="7" t="s">
        <v>17</v>
      </c>
      <c r="T60" s="135">
        <v>100</v>
      </c>
      <c r="U60" s="174"/>
      <c r="V60" s="174"/>
      <c r="W60" s="135">
        <v>100</v>
      </c>
      <c r="X60" s="194">
        <v>100</v>
      </c>
      <c r="Y60" s="36"/>
    </row>
    <row r="61" spans="1:29" ht="85.5" customHeight="1">
      <c r="A61" s="25" t="s">
        <v>40</v>
      </c>
      <c r="B61" s="7" t="s">
        <v>123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8" t="s">
        <v>12</v>
      </c>
      <c r="R61" s="7" t="s">
        <v>14</v>
      </c>
      <c r="S61" s="7" t="s">
        <v>17</v>
      </c>
      <c r="T61" s="135">
        <v>6200</v>
      </c>
      <c r="U61" s="174"/>
      <c r="V61" s="174"/>
      <c r="W61" s="135">
        <v>4900</v>
      </c>
      <c r="X61" s="194">
        <v>4800</v>
      </c>
      <c r="Y61" s="36"/>
    </row>
    <row r="62" spans="1:29" ht="81" customHeight="1">
      <c r="A62" s="25" t="s">
        <v>217</v>
      </c>
      <c r="B62" s="7" t="s">
        <v>124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8" t="s">
        <v>12</v>
      </c>
      <c r="R62" s="7" t="s">
        <v>14</v>
      </c>
      <c r="S62" s="7" t="s">
        <v>17</v>
      </c>
      <c r="T62" s="136">
        <v>100</v>
      </c>
      <c r="U62" s="136">
        <v>500</v>
      </c>
      <c r="V62" s="136">
        <v>500</v>
      </c>
      <c r="W62" s="136">
        <v>100</v>
      </c>
      <c r="X62" s="195">
        <v>314.14999999999998</v>
      </c>
      <c r="Y62" s="103">
        <f t="shared" ref="Y62:AC62" si="19">400+100</f>
        <v>500</v>
      </c>
      <c r="Z62" s="70">
        <f t="shared" si="19"/>
        <v>500</v>
      </c>
      <c r="AA62" s="70">
        <f t="shared" si="19"/>
        <v>500</v>
      </c>
      <c r="AB62" s="70">
        <f t="shared" si="19"/>
        <v>500</v>
      </c>
      <c r="AC62" s="70">
        <f t="shared" si="19"/>
        <v>500</v>
      </c>
    </row>
    <row r="63" spans="1:29" ht="81" customHeight="1">
      <c r="A63" s="119" t="s">
        <v>218</v>
      </c>
      <c r="B63" s="7" t="s">
        <v>220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8" t="s">
        <v>12</v>
      </c>
      <c r="R63" s="7" t="s">
        <v>14</v>
      </c>
      <c r="S63" s="7" t="s">
        <v>17</v>
      </c>
      <c r="T63" s="136">
        <v>3256.6</v>
      </c>
      <c r="U63" s="136"/>
      <c r="V63" s="136"/>
      <c r="W63" s="136">
        <v>2195</v>
      </c>
      <c r="X63" s="196">
        <v>0</v>
      </c>
      <c r="Y63" s="110"/>
      <c r="Z63" s="110"/>
      <c r="AA63" s="110"/>
      <c r="AB63" s="110"/>
      <c r="AC63" s="110"/>
    </row>
    <row r="64" spans="1:29" ht="81" customHeight="1">
      <c r="A64" s="120" t="s">
        <v>219</v>
      </c>
      <c r="B64" s="7" t="s">
        <v>221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8" t="s">
        <v>12</v>
      </c>
      <c r="R64" s="7" t="s">
        <v>14</v>
      </c>
      <c r="S64" s="7" t="s">
        <v>17</v>
      </c>
      <c r="T64" s="137">
        <v>750</v>
      </c>
      <c r="U64" s="137"/>
      <c r="V64" s="137"/>
      <c r="W64" s="137">
        <v>0</v>
      </c>
      <c r="X64" s="137">
        <v>0</v>
      </c>
      <c r="Y64" s="110"/>
      <c r="Z64" s="110"/>
      <c r="AA64" s="110"/>
      <c r="AB64" s="110"/>
      <c r="AC64" s="110"/>
    </row>
    <row r="65" spans="1:29" ht="80.25" customHeight="1" thickBot="1">
      <c r="A65" s="23" t="s">
        <v>83</v>
      </c>
      <c r="B65" s="13" t="s">
        <v>125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 t="s">
        <v>12</v>
      </c>
      <c r="R65" s="13" t="s">
        <v>14</v>
      </c>
      <c r="S65" s="13" t="s">
        <v>17</v>
      </c>
      <c r="T65" s="137">
        <v>1200</v>
      </c>
      <c r="U65" s="137">
        <v>200</v>
      </c>
      <c r="V65" s="137">
        <v>200</v>
      </c>
      <c r="W65" s="137">
        <v>0</v>
      </c>
      <c r="X65" s="137">
        <v>0</v>
      </c>
      <c r="Y65" s="36"/>
    </row>
    <row r="66" spans="1:29" ht="41.25" customHeight="1" thickBot="1">
      <c r="A66" s="72" t="s">
        <v>186</v>
      </c>
      <c r="B66" s="43" t="s">
        <v>126</v>
      </c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4"/>
      <c r="R66" s="43"/>
      <c r="S66" s="43"/>
      <c r="T66" s="81">
        <f>T67</f>
        <v>2781</v>
      </c>
      <c r="U66" s="81">
        <f t="shared" ref="U66:X67" si="20">U67</f>
        <v>0</v>
      </c>
      <c r="V66" s="81">
        <f t="shared" si="20"/>
        <v>0</v>
      </c>
      <c r="W66" s="82">
        <f t="shared" si="20"/>
        <v>2752.8</v>
      </c>
      <c r="X66" s="82">
        <f t="shared" si="20"/>
        <v>2896.2</v>
      </c>
      <c r="Y66" s="36"/>
    </row>
    <row r="67" spans="1:29" ht="33.75" customHeight="1">
      <c r="A67" s="75" t="s">
        <v>187</v>
      </c>
      <c r="B67" s="15" t="s">
        <v>127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/>
      <c r="R67" s="15"/>
      <c r="S67" s="15"/>
      <c r="T67" s="84">
        <f>T68+T69</f>
        <v>2781</v>
      </c>
      <c r="U67" s="84">
        <f t="shared" si="20"/>
        <v>0</v>
      </c>
      <c r="V67" s="84">
        <f t="shared" si="20"/>
        <v>0</v>
      </c>
      <c r="W67" s="86">
        <f t="shared" si="20"/>
        <v>2752.8</v>
      </c>
      <c r="X67" s="86">
        <f t="shared" si="20"/>
        <v>2896.2</v>
      </c>
      <c r="Y67" s="36"/>
    </row>
    <row r="68" spans="1:29" ht="87" customHeight="1">
      <c r="A68" s="25" t="s">
        <v>188</v>
      </c>
      <c r="B68" s="7" t="s">
        <v>128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8" t="s">
        <v>41</v>
      </c>
      <c r="R68" s="7" t="s">
        <v>42</v>
      </c>
      <c r="S68" s="55" t="s">
        <v>30</v>
      </c>
      <c r="T68" s="138">
        <v>2781</v>
      </c>
      <c r="U68" s="138"/>
      <c r="V68" s="138"/>
      <c r="W68" s="139">
        <v>2752.8</v>
      </c>
      <c r="X68" s="139">
        <v>2896.2</v>
      </c>
      <c r="Y68" s="36"/>
    </row>
    <row r="69" spans="1:29" ht="60" customHeight="1" thickBot="1">
      <c r="A69" s="61" t="s">
        <v>208</v>
      </c>
      <c r="B69" s="55" t="s">
        <v>209</v>
      </c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8">
        <v>540</v>
      </c>
      <c r="R69" s="57" t="s">
        <v>42</v>
      </c>
      <c r="S69" s="111" t="s">
        <v>30</v>
      </c>
      <c r="T69" s="87"/>
      <c r="U69" s="87"/>
      <c r="V69" s="87"/>
      <c r="W69" s="88">
        <v>0</v>
      </c>
      <c r="X69" s="88">
        <v>0</v>
      </c>
      <c r="Y69" s="36"/>
    </row>
    <row r="70" spans="1:29" ht="33.75" customHeight="1" thickBot="1">
      <c r="A70" s="52" t="s">
        <v>189</v>
      </c>
      <c r="B70" s="53" t="s">
        <v>129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4"/>
      <c r="R70" s="53"/>
      <c r="S70" s="53"/>
      <c r="T70" s="81">
        <f>T71</f>
        <v>150</v>
      </c>
      <c r="U70" s="81">
        <f t="shared" ref="U70:AC71" si="21">U71</f>
        <v>0</v>
      </c>
      <c r="V70" s="81">
        <f t="shared" si="21"/>
        <v>0</v>
      </c>
      <c r="W70" s="82">
        <f t="shared" si="21"/>
        <v>494.7</v>
      </c>
      <c r="X70" s="82">
        <f t="shared" si="21"/>
        <v>1250.8</v>
      </c>
      <c r="Y70" s="38">
        <f t="shared" si="21"/>
        <v>0</v>
      </c>
    </row>
    <row r="71" spans="1:29" ht="39.75" customHeight="1">
      <c r="A71" s="75" t="s">
        <v>190</v>
      </c>
      <c r="B71" s="15" t="s">
        <v>130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/>
      <c r="R71" s="15"/>
      <c r="S71" s="15"/>
      <c r="T71" s="84">
        <f>T72</f>
        <v>150</v>
      </c>
      <c r="U71" s="84">
        <f t="shared" si="21"/>
        <v>0</v>
      </c>
      <c r="V71" s="84">
        <f t="shared" si="21"/>
        <v>0</v>
      </c>
      <c r="W71" s="86">
        <f>W72</f>
        <v>494.7</v>
      </c>
      <c r="X71" s="86">
        <f>X72</f>
        <v>1250.8</v>
      </c>
      <c r="Y71" s="100">
        <f t="shared" si="21"/>
        <v>0</v>
      </c>
      <c r="Z71" s="78">
        <f t="shared" si="21"/>
        <v>0</v>
      </c>
      <c r="AA71" s="78">
        <f t="shared" si="21"/>
        <v>0</v>
      </c>
      <c r="AB71" s="78">
        <f t="shared" si="21"/>
        <v>0</v>
      </c>
      <c r="AC71" s="78">
        <f t="shared" si="21"/>
        <v>0</v>
      </c>
    </row>
    <row r="72" spans="1:29" ht="66" customHeight="1" thickBot="1">
      <c r="A72" s="23" t="s">
        <v>43</v>
      </c>
      <c r="B72" s="13" t="s">
        <v>131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4" t="s">
        <v>12</v>
      </c>
      <c r="R72" s="13" t="s">
        <v>44</v>
      </c>
      <c r="S72" s="13" t="s">
        <v>30</v>
      </c>
      <c r="T72" s="175">
        <v>150</v>
      </c>
      <c r="U72" s="176"/>
      <c r="V72" s="176"/>
      <c r="W72" s="177">
        <v>494.7</v>
      </c>
      <c r="X72" s="177">
        <v>1250.8</v>
      </c>
      <c r="Y72" s="36"/>
    </row>
    <row r="73" spans="1:29" ht="49.5" customHeight="1" thickBot="1">
      <c r="A73" s="42" t="s">
        <v>45</v>
      </c>
      <c r="B73" s="43" t="s">
        <v>132</v>
      </c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4"/>
      <c r="R73" s="43"/>
      <c r="S73" s="43"/>
      <c r="T73" s="81">
        <f>T74</f>
        <v>18051.599999999999</v>
      </c>
      <c r="U73" s="81">
        <f t="shared" ref="U73:X73" si="22">U74</f>
        <v>12740.999999999998</v>
      </c>
      <c r="V73" s="81">
        <f t="shared" si="22"/>
        <v>12740.999999999998</v>
      </c>
      <c r="W73" s="82">
        <f t="shared" si="22"/>
        <v>16394.900000000001</v>
      </c>
      <c r="X73" s="82">
        <f t="shared" si="22"/>
        <v>16641.349999999999</v>
      </c>
      <c r="Y73" s="36"/>
    </row>
    <row r="74" spans="1:29" ht="30" customHeight="1">
      <c r="A74" s="24" t="s">
        <v>46</v>
      </c>
      <c r="B74" s="15" t="s">
        <v>133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/>
      <c r="R74" s="15"/>
      <c r="S74" s="15"/>
      <c r="T74" s="84">
        <f>SUM(T75:T84)</f>
        <v>18051.599999999999</v>
      </c>
      <c r="U74" s="84">
        <f t="shared" ref="U74:AC74" si="23">SUM(U75:U84)</f>
        <v>12740.999999999998</v>
      </c>
      <c r="V74" s="84">
        <f t="shared" si="23"/>
        <v>12740.999999999998</v>
      </c>
      <c r="W74" s="86">
        <f>SUM(W75:W84)</f>
        <v>16394.900000000001</v>
      </c>
      <c r="X74" s="86">
        <f>SUM(X75:X84)</f>
        <v>16641.349999999999</v>
      </c>
      <c r="Y74" s="101">
        <f t="shared" si="23"/>
        <v>3</v>
      </c>
      <c r="Z74" s="84">
        <f t="shared" si="23"/>
        <v>0</v>
      </c>
      <c r="AA74" s="84">
        <f t="shared" si="23"/>
        <v>0</v>
      </c>
      <c r="AB74" s="84">
        <f t="shared" si="23"/>
        <v>0</v>
      </c>
      <c r="AC74" s="84">
        <f t="shared" si="23"/>
        <v>0</v>
      </c>
    </row>
    <row r="75" spans="1:29" ht="99" customHeight="1">
      <c r="A75" s="25" t="s">
        <v>47</v>
      </c>
      <c r="B75" s="7" t="s">
        <v>134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8" t="s">
        <v>48</v>
      </c>
      <c r="R75" s="7" t="s">
        <v>30</v>
      </c>
      <c r="S75" s="121" t="s">
        <v>26</v>
      </c>
      <c r="T75" s="140">
        <v>13620.9</v>
      </c>
      <c r="U75" s="140">
        <v>11249.999999999998</v>
      </c>
      <c r="V75" s="140">
        <v>11249.999999999998</v>
      </c>
      <c r="W75" s="140">
        <v>13723.85</v>
      </c>
      <c r="X75" s="140">
        <v>14113.85</v>
      </c>
      <c r="Y75" s="36"/>
      <c r="Z75" t="s">
        <v>173</v>
      </c>
    </row>
    <row r="76" spans="1:29" ht="99.75" customHeight="1">
      <c r="A76" s="25" t="s">
        <v>49</v>
      </c>
      <c r="B76" s="7" t="s">
        <v>135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8" t="s">
        <v>12</v>
      </c>
      <c r="R76" s="7" t="s">
        <v>30</v>
      </c>
      <c r="S76" s="121" t="s">
        <v>26</v>
      </c>
      <c r="T76" s="140">
        <v>3634.7</v>
      </c>
      <c r="U76" s="140"/>
      <c r="V76" s="140"/>
      <c r="W76" s="141">
        <v>1555.4</v>
      </c>
      <c r="X76" s="141">
        <v>1564.3</v>
      </c>
      <c r="Y76" s="36"/>
      <c r="Z76" t="s">
        <v>174</v>
      </c>
    </row>
    <row r="77" spans="1:29" ht="96" customHeight="1">
      <c r="A77" s="25" t="s">
        <v>50</v>
      </c>
      <c r="B77" s="7" t="s">
        <v>135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8" t="s">
        <v>51</v>
      </c>
      <c r="R77" s="7" t="s">
        <v>30</v>
      </c>
      <c r="S77" s="121" t="s">
        <v>26</v>
      </c>
      <c r="T77" s="140">
        <v>0</v>
      </c>
      <c r="U77" s="140"/>
      <c r="V77" s="140"/>
      <c r="W77" s="141">
        <v>192.2</v>
      </c>
      <c r="X77" s="141">
        <v>192.2</v>
      </c>
      <c r="Y77" s="36"/>
    </row>
    <row r="78" spans="1:29" ht="82.5" customHeight="1">
      <c r="A78" s="25" t="s">
        <v>52</v>
      </c>
      <c r="B78" s="7" t="s">
        <v>135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8" t="s">
        <v>53</v>
      </c>
      <c r="R78" s="7" t="s">
        <v>30</v>
      </c>
      <c r="S78" s="121" t="s">
        <v>26</v>
      </c>
      <c r="T78" s="140">
        <v>18</v>
      </c>
      <c r="U78" s="140">
        <v>3</v>
      </c>
      <c r="V78" s="140">
        <v>3</v>
      </c>
      <c r="W78" s="141">
        <v>33</v>
      </c>
      <c r="X78" s="141">
        <v>33</v>
      </c>
      <c r="Y78" s="39">
        <v>3</v>
      </c>
    </row>
    <row r="79" spans="1:29" ht="93" customHeight="1">
      <c r="A79" s="25" t="s">
        <v>54</v>
      </c>
      <c r="B79" s="7" t="s">
        <v>136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8" t="s">
        <v>12</v>
      </c>
      <c r="R79" s="7" t="s">
        <v>30</v>
      </c>
      <c r="S79" s="121" t="s">
        <v>26</v>
      </c>
      <c r="T79" s="142">
        <v>50</v>
      </c>
      <c r="U79" s="142"/>
      <c r="V79" s="142"/>
      <c r="W79" s="143">
        <v>50</v>
      </c>
      <c r="X79" s="143">
        <v>50</v>
      </c>
      <c r="Y79" s="36"/>
    </row>
    <row r="80" spans="1:29" ht="93.75" customHeight="1">
      <c r="A80" s="25" t="s">
        <v>55</v>
      </c>
      <c r="B80" s="7" t="s">
        <v>137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8" t="s">
        <v>12</v>
      </c>
      <c r="R80" s="7" t="s">
        <v>30</v>
      </c>
      <c r="S80" s="121" t="s">
        <v>56</v>
      </c>
      <c r="T80" s="144">
        <v>20</v>
      </c>
      <c r="U80" s="144">
        <v>20</v>
      </c>
      <c r="V80" s="144">
        <v>20</v>
      </c>
      <c r="W80" s="145">
        <v>20</v>
      </c>
      <c r="X80" s="145">
        <v>20</v>
      </c>
      <c r="Y80" s="36"/>
    </row>
    <row r="81" spans="1:31" ht="115.5" customHeight="1">
      <c r="A81" s="25" t="s">
        <v>57</v>
      </c>
      <c r="B81" s="7" t="s">
        <v>138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8" t="s">
        <v>12</v>
      </c>
      <c r="R81" s="7" t="s">
        <v>30</v>
      </c>
      <c r="S81" s="121" t="s">
        <v>56</v>
      </c>
      <c r="T81" s="146">
        <v>100</v>
      </c>
      <c r="U81" s="146">
        <v>200</v>
      </c>
      <c r="V81" s="146">
        <v>200</v>
      </c>
      <c r="W81" s="146">
        <v>200</v>
      </c>
      <c r="X81" s="146">
        <v>200</v>
      </c>
      <c r="Y81" s="36"/>
    </row>
    <row r="82" spans="1:31" ht="126.75" customHeight="1">
      <c r="A82" s="25" t="s">
        <v>58</v>
      </c>
      <c r="B82" s="7" t="s">
        <v>139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8" t="s">
        <v>53</v>
      </c>
      <c r="R82" s="7" t="s">
        <v>30</v>
      </c>
      <c r="S82" s="121" t="s">
        <v>56</v>
      </c>
      <c r="T82" s="147">
        <v>240</v>
      </c>
      <c r="U82" s="147">
        <v>900</v>
      </c>
      <c r="V82" s="147">
        <v>900</v>
      </c>
      <c r="W82" s="147">
        <v>252.45</v>
      </c>
      <c r="X82" s="147">
        <v>100</v>
      </c>
      <c r="Y82" s="36"/>
    </row>
    <row r="83" spans="1:31" ht="100.5" customHeight="1">
      <c r="A83" s="25" t="s">
        <v>59</v>
      </c>
      <c r="B83" s="7" t="s">
        <v>140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8" t="s">
        <v>12</v>
      </c>
      <c r="R83" s="7" t="s">
        <v>30</v>
      </c>
      <c r="S83" s="121" t="s">
        <v>56</v>
      </c>
      <c r="T83" s="148">
        <v>168</v>
      </c>
      <c r="U83" s="148">
        <v>168</v>
      </c>
      <c r="V83" s="148">
        <v>168</v>
      </c>
      <c r="W83" s="149">
        <v>168</v>
      </c>
      <c r="X83" s="149">
        <v>168</v>
      </c>
      <c r="Y83" s="36"/>
    </row>
    <row r="84" spans="1:31" ht="96" customHeight="1">
      <c r="A84" s="25" t="s">
        <v>59</v>
      </c>
      <c r="B84" s="7" t="s">
        <v>140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8" t="s">
        <v>12</v>
      </c>
      <c r="R84" s="7" t="s">
        <v>26</v>
      </c>
      <c r="S84" s="7" t="s">
        <v>60</v>
      </c>
      <c r="T84" s="155">
        <v>200</v>
      </c>
      <c r="U84" s="155">
        <v>200</v>
      </c>
      <c r="V84" s="155">
        <v>200</v>
      </c>
      <c r="W84" s="155">
        <v>200</v>
      </c>
      <c r="X84" s="155">
        <v>200</v>
      </c>
      <c r="Y84" s="36"/>
    </row>
    <row r="85" spans="1:31" ht="23.25" customHeight="1">
      <c r="A85" s="49" t="s">
        <v>61</v>
      </c>
      <c r="B85" s="50" t="s">
        <v>141</v>
      </c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1"/>
      <c r="R85" s="50"/>
      <c r="S85" s="50"/>
      <c r="T85" s="90">
        <f>T86</f>
        <v>90</v>
      </c>
      <c r="U85" s="90">
        <f t="shared" ref="U85:X85" si="24">U86</f>
        <v>200</v>
      </c>
      <c r="V85" s="90">
        <f t="shared" si="24"/>
        <v>200</v>
      </c>
      <c r="W85" s="91">
        <f t="shared" si="24"/>
        <v>200</v>
      </c>
      <c r="X85" s="91">
        <f t="shared" si="24"/>
        <v>200</v>
      </c>
      <c r="Y85" s="36"/>
    </row>
    <row r="86" spans="1:31" ht="19.5" customHeight="1">
      <c r="A86" s="22" t="s">
        <v>62</v>
      </c>
      <c r="B86" s="9" t="s">
        <v>142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10"/>
      <c r="R86" s="9"/>
      <c r="S86" s="9"/>
      <c r="T86" s="78">
        <f>T87</f>
        <v>90</v>
      </c>
      <c r="U86" s="78">
        <f t="shared" ref="U86:X86" si="25">U87</f>
        <v>200</v>
      </c>
      <c r="V86" s="78">
        <f t="shared" si="25"/>
        <v>200</v>
      </c>
      <c r="W86" s="79">
        <f t="shared" si="25"/>
        <v>200</v>
      </c>
      <c r="X86" s="79">
        <f t="shared" si="25"/>
        <v>200</v>
      </c>
      <c r="Y86" s="36"/>
    </row>
    <row r="87" spans="1:31" ht="79.5" customHeight="1" thickBot="1">
      <c r="A87" s="23" t="s">
        <v>63</v>
      </c>
      <c r="B87" s="13" t="s">
        <v>143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4" t="s">
        <v>12</v>
      </c>
      <c r="R87" s="13" t="s">
        <v>30</v>
      </c>
      <c r="S87" s="170" t="s">
        <v>56</v>
      </c>
      <c r="T87" s="150">
        <v>90</v>
      </c>
      <c r="U87" s="150">
        <v>200</v>
      </c>
      <c r="V87" s="150">
        <v>200</v>
      </c>
      <c r="W87" s="150">
        <v>200</v>
      </c>
      <c r="X87" s="150">
        <v>200</v>
      </c>
      <c r="Y87" s="36"/>
    </row>
    <row r="88" spans="1:31" ht="32.25" customHeight="1" thickBot="1">
      <c r="A88" s="42" t="s">
        <v>64</v>
      </c>
      <c r="B88" s="43" t="s">
        <v>144</v>
      </c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4"/>
      <c r="R88" s="43"/>
      <c r="S88" s="43"/>
      <c r="T88" s="81">
        <f>T89</f>
        <v>300</v>
      </c>
      <c r="U88" s="81">
        <f t="shared" ref="U88:X88" si="26">U89</f>
        <v>0</v>
      </c>
      <c r="V88" s="81">
        <f t="shared" si="26"/>
        <v>0</v>
      </c>
      <c r="W88" s="82">
        <f t="shared" si="26"/>
        <v>300</v>
      </c>
      <c r="X88" s="82">
        <f t="shared" si="26"/>
        <v>300</v>
      </c>
      <c r="Y88" s="36"/>
    </row>
    <row r="89" spans="1:31" ht="24" customHeight="1">
      <c r="A89" s="24" t="s">
        <v>65</v>
      </c>
      <c r="B89" s="15" t="s">
        <v>145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/>
      <c r="R89" s="15"/>
      <c r="S89" s="15"/>
      <c r="T89" s="84">
        <f>T90</f>
        <v>300</v>
      </c>
      <c r="U89" s="84">
        <f t="shared" ref="U89:X89" si="27">U90</f>
        <v>0</v>
      </c>
      <c r="V89" s="84">
        <f t="shared" si="27"/>
        <v>0</v>
      </c>
      <c r="W89" s="86">
        <f t="shared" si="27"/>
        <v>300</v>
      </c>
      <c r="X89" s="86">
        <f t="shared" si="27"/>
        <v>300</v>
      </c>
      <c r="Y89" s="36"/>
    </row>
    <row r="90" spans="1:31" ht="79.5" customHeight="1" thickBot="1">
      <c r="A90" s="23" t="s">
        <v>66</v>
      </c>
      <c r="B90" s="13" t="s">
        <v>146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4" t="s">
        <v>67</v>
      </c>
      <c r="R90" s="13" t="s">
        <v>68</v>
      </c>
      <c r="S90" s="13" t="s">
        <v>30</v>
      </c>
      <c r="T90" s="151">
        <v>300</v>
      </c>
      <c r="U90" s="178"/>
      <c r="V90" s="178"/>
      <c r="W90" s="152">
        <v>300</v>
      </c>
      <c r="X90" s="152">
        <v>300</v>
      </c>
      <c r="Y90" s="179"/>
      <c r="Z90" s="180"/>
      <c r="AA90" s="180"/>
      <c r="AB90" s="180"/>
      <c r="AC90" s="180"/>
      <c r="AD90" s="180"/>
    </row>
    <row r="91" spans="1:31" ht="33.75" customHeight="1" thickBot="1">
      <c r="A91" s="42" t="s">
        <v>166</v>
      </c>
      <c r="B91" s="43" t="s">
        <v>167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4"/>
      <c r="R91" s="43"/>
      <c r="S91" s="43"/>
      <c r="T91" s="81">
        <f>T92</f>
        <v>3.1</v>
      </c>
      <c r="U91" s="81">
        <f t="shared" ref="U91:Y92" si="28">U92</f>
        <v>3</v>
      </c>
      <c r="V91" s="81">
        <f t="shared" si="28"/>
        <v>3</v>
      </c>
      <c r="W91" s="82">
        <f t="shared" si="28"/>
        <v>3</v>
      </c>
      <c r="X91" s="82">
        <f t="shared" si="28"/>
        <v>3</v>
      </c>
      <c r="Y91" s="102">
        <f t="shared" si="28"/>
        <v>0</v>
      </c>
    </row>
    <row r="92" spans="1:31" ht="39" customHeight="1">
      <c r="A92" s="24" t="s">
        <v>166</v>
      </c>
      <c r="B92" s="15" t="s">
        <v>168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6"/>
      <c r="R92" s="15"/>
      <c r="S92" s="15"/>
      <c r="T92" s="84">
        <f>T93</f>
        <v>3.1</v>
      </c>
      <c r="U92" s="84">
        <f t="shared" si="28"/>
        <v>3</v>
      </c>
      <c r="V92" s="84">
        <f t="shared" si="28"/>
        <v>3</v>
      </c>
      <c r="W92" s="86">
        <f t="shared" si="28"/>
        <v>3</v>
      </c>
      <c r="X92" s="86">
        <f t="shared" si="28"/>
        <v>3</v>
      </c>
      <c r="Y92" s="36"/>
    </row>
    <row r="93" spans="1:31" ht="78" customHeight="1" thickBot="1">
      <c r="A93" s="23" t="s">
        <v>169</v>
      </c>
      <c r="B93" s="13" t="s">
        <v>170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4" t="s">
        <v>12</v>
      </c>
      <c r="R93" s="13" t="s">
        <v>26</v>
      </c>
      <c r="S93" s="170" t="s">
        <v>60</v>
      </c>
      <c r="T93" s="153">
        <v>3.1</v>
      </c>
      <c r="U93" s="153">
        <v>3</v>
      </c>
      <c r="V93" s="153">
        <v>3</v>
      </c>
      <c r="W93" s="154">
        <v>3</v>
      </c>
      <c r="X93" s="154">
        <v>3</v>
      </c>
      <c r="Y93" s="179"/>
      <c r="Z93" s="180"/>
      <c r="AA93" s="180"/>
      <c r="AB93" s="180"/>
      <c r="AC93" s="180"/>
      <c r="AD93" s="180"/>
      <c r="AE93" s="180"/>
    </row>
    <row r="94" spans="1:31" ht="23.25" customHeight="1" thickBot="1">
      <c r="A94" s="42" t="s">
        <v>147</v>
      </c>
      <c r="B94" s="43" t="s">
        <v>148</v>
      </c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4"/>
      <c r="R94" s="43"/>
      <c r="S94" s="43"/>
      <c r="T94" s="81">
        <f>T95</f>
        <v>100</v>
      </c>
      <c r="U94" s="81">
        <f t="shared" ref="U94:X95" si="29">U95</f>
        <v>0</v>
      </c>
      <c r="V94" s="81">
        <f t="shared" si="29"/>
        <v>0</v>
      </c>
      <c r="W94" s="82">
        <f t="shared" si="29"/>
        <v>0</v>
      </c>
      <c r="X94" s="82">
        <f t="shared" si="29"/>
        <v>0</v>
      </c>
      <c r="Y94" s="36"/>
    </row>
    <row r="95" spans="1:31" ht="23.25" customHeight="1">
      <c r="A95" s="24" t="s">
        <v>84</v>
      </c>
      <c r="B95" s="15" t="s">
        <v>149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/>
      <c r="R95" s="15"/>
      <c r="S95" s="15"/>
      <c r="T95" s="84">
        <f>T96</f>
        <v>100</v>
      </c>
      <c r="U95" s="84">
        <f t="shared" si="29"/>
        <v>0</v>
      </c>
      <c r="V95" s="84">
        <f t="shared" si="29"/>
        <v>0</v>
      </c>
      <c r="W95" s="86">
        <f t="shared" si="29"/>
        <v>0</v>
      </c>
      <c r="X95" s="86">
        <f t="shared" si="29"/>
        <v>0</v>
      </c>
      <c r="Y95" s="36"/>
    </row>
    <row r="96" spans="1:31" ht="35.25" customHeight="1" thickBot="1">
      <c r="A96" s="27" t="s">
        <v>204</v>
      </c>
      <c r="B96" s="13" t="s">
        <v>150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4" t="s">
        <v>151</v>
      </c>
      <c r="R96" s="13" t="s">
        <v>30</v>
      </c>
      <c r="S96" s="13" t="s">
        <v>13</v>
      </c>
      <c r="T96" s="156">
        <v>100</v>
      </c>
      <c r="U96" s="156"/>
      <c r="V96" s="156"/>
      <c r="W96" s="157">
        <v>0</v>
      </c>
      <c r="X96" s="157">
        <v>0</v>
      </c>
      <c r="Y96" s="36"/>
    </row>
    <row r="97" spans="1:30" ht="27" customHeight="1" thickBot="1">
      <c r="A97" s="42" t="s">
        <v>69</v>
      </c>
      <c r="B97" s="43" t="s">
        <v>152</v>
      </c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4"/>
      <c r="R97" s="43"/>
      <c r="S97" s="43"/>
      <c r="T97" s="81">
        <f>T100+T98</f>
        <v>2037.1</v>
      </c>
      <c r="U97" s="81">
        <f t="shared" ref="U97:V97" si="30">U98+U100</f>
        <v>1440.4</v>
      </c>
      <c r="V97" s="81">
        <f t="shared" si="30"/>
        <v>1440.4</v>
      </c>
      <c r="W97" s="82">
        <f>W98+W100</f>
        <v>2599.9</v>
      </c>
      <c r="X97" s="82">
        <f>X98+X100</f>
        <v>2544.6999999999998</v>
      </c>
      <c r="Y97" s="36"/>
    </row>
    <row r="98" spans="1:30" ht="24.75" customHeight="1">
      <c r="A98" s="46" t="s">
        <v>70</v>
      </c>
      <c r="B98" s="47" t="s">
        <v>153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8"/>
      <c r="R98" s="47"/>
      <c r="S98" s="47"/>
      <c r="T98" s="76">
        <f>T99</f>
        <v>50</v>
      </c>
      <c r="U98" s="76">
        <f t="shared" ref="U98:Y98" si="31">U99</f>
        <v>50</v>
      </c>
      <c r="V98" s="76">
        <f t="shared" si="31"/>
        <v>50</v>
      </c>
      <c r="W98" s="77">
        <f t="shared" si="31"/>
        <v>50</v>
      </c>
      <c r="X98" s="77">
        <f t="shared" si="31"/>
        <v>50</v>
      </c>
      <c r="Y98" s="40">
        <f t="shared" si="31"/>
        <v>0</v>
      </c>
    </row>
    <row r="99" spans="1:30" ht="35.25" customHeight="1">
      <c r="A99" s="26" t="s">
        <v>71</v>
      </c>
      <c r="B99" s="7" t="s">
        <v>154</v>
      </c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8" t="s">
        <v>72</v>
      </c>
      <c r="R99" s="7" t="s">
        <v>30</v>
      </c>
      <c r="S99" s="7" t="s">
        <v>44</v>
      </c>
      <c r="T99" s="158">
        <v>50</v>
      </c>
      <c r="U99" s="158">
        <v>50</v>
      </c>
      <c r="V99" s="158">
        <v>50</v>
      </c>
      <c r="W99" s="159">
        <v>50</v>
      </c>
      <c r="X99" s="159">
        <v>50</v>
      </c>
      <c r="Y99" s="36"/>
    </row>
    <row r="100" spans="1:30" ht="22.5" customHeight="1">
      <c r="A100" s="49" t="s">
        <v>73</v>
      </c>
      <c r="B100" s="50" t="s">
        <v>155</v>
      </c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1"/>
      <c r="R100" s="50"/>
      <c r="S100" s="50"/>
      <c r="T100" s="90">
        <f>SUM(T101:T110)</f>
        <v>1987.1</v>
      </c>
      <c r="U100" s="90">
        <f t="shared" ref="U100:X100" si="32">SUM(U101:U110)</f>
        <v>1390.4</v>
      </c>
      <c r="V100" s="90">
        <f t="shared" si="32"/>
        <v>1390.4</v>
      </c>
      <c r="W100" s="91">
        <f t="shared" ref="W100" si="33">SUM(W101:W110)</f>
        <v>2549.9</v>
      </c>
      <c r="X100" s="91">
        <f t="shared" si="32"/>
        <v>2494.6999999999998</v>
      </c>
      <c r="Y100" s="36"/>
    </row>
    <row r="101" spans="1:30" ht="30.75" customHeight="1">
      <c r="A101" s="41" t="s">
        <v>74</v>
      </c>
      <c r="B101" s="7" t="s">
        <v>156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8" t="s">
        <v>53</v>
      </c>
      <c r="R101" s="7" t="s">
        <v>30</v>
      </c>
      <c r="S101" s="7" t="s">
        <v>56</v>
      </c>
      <c r="T101" s="163">
        <v>70</v>
      </c>
      <c r="U101" s="163">
        <v>70</v>
      </c>
      <c r="V101" s="163">
        <v>70</v>
      </c>
      <c r="W101" s="164">
        <v>70</v>
      </c>
      <c r="X101" s="164">
        <v>70</v>
      </c>
      <c r="Y101" s="36"/>
    </row>
    <row r="102" spans="1:30" ht="41.25" customHeight="1">
      <c r="A102" s="93" t="s">
        <v>199</v>
      </c>
      <c r="B102" s="7" t="s">
        <v>191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8">
        <v>540</v>
      </c>
      <c r="R102" s="7" t="s">
        <v>14</v>
      </c>
      <c r="S102" s="7" t="s">
        <v>75</v>
      </c>
      <c r="T102" s="112">
        <v>500.5</v>
      </c>
      <c r="U102" s="112">
        <v>500.5</v>
      </c>
      <c r="V102" s="112">
        <v>500.5</v>
      </c>
      <c r="W102" s="122">
        <v>500.5</v>
      </c>
      <c r="X102" s="122">
        <v>500.5</v>
      </c>
      <c r="Y102" s="103">
        <v>500.5</v>
      </c>
    </row>
    <row r="103" spans="1:30" ht="57" hidden="1" customHeight="1">
      <c r="A103" s="105" t="s">
        <v>193</v>
      </c>
      <c r="B103" s="55" t="s">
        <v>195</v>
      </c>
      <c r="C103" s="55" t="s">
        <v>14</v>
      </c>
      <c r="D103" s="55" t="s">
        <v>17</v>
      </c>
      <c r="E103" s="55" t="s">
        <v>194</v>
      </c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 t="s">
        <v>12</v>
      </c>
      <c r="R103" s="55" t="s">
        <v>14</v>
      </c>
      <c r="S103" s="55" t="s">
        <v>17</v>
      </c>
      <c r="T103" s="181">
        <v>0</v>
      </c>
      <c r="U103" s="181"/>
      <c r="V103" s="181"/>
      <c r="W103" s="182">
        <f>30030.3-30030.3</f>
        <v>0</v>
      </c>
      <c r="X103" s="182">
        <f>30030.3-30030.3</f>
        <v>0</v>
      </c>
      <c r="Y103" s="104"/>
      <c r="Z103" s="95"/>
      <c r="AA103" s="95"/>
      <c r="AB103" s="94">
        <v>0</v>
      </c>
      <c r="AC103" s="96">
        <v>30030.3</v>
      </c>
      <c r="AD103" s="97"/>
    </row>
    <row r="104" spans="1:30" ht="69" customHeight="1">
      <c r="A104" s="200" t="s">
        <v>226</v>
      </c>
      <c r="B104" s="7" t="s">
        <v>157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8" t="s">
        <v>48</v>
      </c>
      <c r="R104" s="7" t="s">
        <v>75</v>
      </c>
      <c r="S104" s="7" t="s">
        <v>17</v>
      </c>
      <c r="T104" s="160">
        <v>910</v>
      </c>
      <c r="U104" s="160">
        <v>648.4</v>
      </c>
      <c r="V104" s="160">
        <v>648.4</v>
      </c>
      <c r="W104" s="161">
        <v>920</v>
      </c>
      <c r="X104" s="161">
        <v>0</v>
      </c>
      <c r="Y104" s="36"/>
    </row>
    <row r="105" spans="1:30" ht="66" customHeight="1">
      <c r="A105" s="201" t="s">
        <v>227</v>
      </c>
      <c r="B105" s="7" t="s">
        <v>157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8" t="s">
        <v>12</v>
      </c>
      <c r="R105" s="7" t="s">
        <v>75</v>
      </c>
      <c r="S105" s="7" t="s">
        <v>17</v>
      </c>
      <c r="T105" s="183">
        <v>61.8</v>
      </c>
      <c r="U105" s="183">
        <v>3.9</v>
      </c>
      <c r="V105" s="183">
        <v>3.9</v>
      </c>
      <c r="W105" s="162">
        <v>69.2</v>
      </c>
      <c r="X105" s="162">
        <v>0</v>
      </c>
      <c r="Y105" s="36"/>
    </row>
    <row r="106" spans="1:30" ht="111.75" customHeight="1">
      <c r="A106" s="25" t="s">
        <v>76</v>
      </c>
      <c r="B106" s="7" t="s">
        <v>158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8" t="s">
        <v>12</v>
      </c>
      <c r="R106" s="7" t="s">
        <v>30</v>
      </c>
      <c r="S106" s="7" t="s">
        <v>26</v>
      </c>
      <c r="T106" s="112">
        <v>0.2</v>
      </c>
      <c r="U106" s="184"/>
      <c r="V106" s="184"/>
      <c r="W106" s="122">
        <v>0.2</v>
      </c>
      <c r="X106" s="122">
        <v>0.2</v>
      </c>
      <c r="Y106" s="36"/>
    </row>
    <row r="107" spans="1:30" ht="78" customHeight="1">
      <c r="A107" s="169" t="s">
        <v>77</v>
      </c>
      <c r="B107" s="171" t="s">
        <v>161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8">
        <v>540</v>
      </c>
      <c r="R107" s="7" t="s">
        <v>30</v>
      </c>
      <c r="S107" s="7" t="s">
        <v>200</v>
      </c>
      <c r="T107" s="185">
        <v>172.1</v>
      </c>
      <c r="U107" s="186"/>
      <c r="V107" s="186"/>
      <c r="W107" s="187">
        <v>0</v>
      </c>
      <c r="X107" s="187">
        <v>0</v>
      </c>
      <c r="Y107" s="36"/>
    </row>
    <row r="108" spans="1:30" ht="59.25" customHeight="1">
      <c r="A108" s="26" t="s">
        <v>159</v>
      </c>
      <c r="B108" s="7" t="s">
        <v>160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8" t="s">
        <v>78</v>
      </c>
      <c r="R108" s="7" t="s">
        <v>30</v>
      </c>
      <c r="S108" s="7" t="s">
        <v>56</v>
      </c>
      <c r="T108" s="185">
        <v>74.3</v>
      </c>
      <c r="U108" s="185">
        <v>53.5</v>
      </c>
      <c r="V108" s="185">
        <v>53.5</v>
      </c>
      <c r="W108" s="187">
        <v>0</v>
      </c>
      <c r="X108" s="187">
        <v>0</v>
      </c>
      <c r="Y108" s="36"/>
    </row>
    <row r="109" spans="1:30" ht="59.25" customHeight="1">
      <c r="A109" s="165" t="s">
        <v>222</v>
      </c>
      <c r="B109" s="7" t="s">
        <v>223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8" t="s">
        <v>78</v>
      </c>
      <c r="R109" s="7" t="s">
        <v>30</v>
      </c>
      <c r="S109" s="7" t="s">
        <v>56</v>
      </c>
      <c r="T109" s="185">
        <v>198.2</v>
      </c>
      <c r="U109" s="185">
        <v>114.1</v>
      </c>
      <c r="V109" s="185">
        <v>114.1</v>
      </c>
      <c r="W109" s="187">
        <f>114.6-114.6</f>
        <v>0</v>
      </c>
      <c r="X109" s="187">
        <f>114.6-114.6</f>
        <v>0</v>
      </c>
      <c r="Y109" s="36"/>
    </row>
    <row r="110" spans="1:30" ht="48" customHeight="1" thickBot="1">
      <c r="A110" s="28" t="s">
        <v>163</v>
      </c>
      <c r="B110" s="29" t="s">
        <v>162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30" t="s">
        <v>151</v>
      </c>
      <c r="R110" s="29" t="s">
        <v>30</v>
      </c>
      <c r="S110" s="29" t="s">
        <v>56</v>
      </c>
      <c r="T110" s="190">
        <v>0</v>
      </c>
      <c r="U110" s="191"/>
      <c r="V110" s="191"/>
      <c r="W110" s="192">
        <v>990</v>
      </c>
      <c r="X110" s="192">
        <v>1924</v>
      </c>
      <c r="Y110" s="36"/>
    </row>
    <row r="118" spans="1:24" ht="14.45" customHeight="1">
      <c r="A118" s="188" t="s">
        <v>229</v>
      </c>
    </row>
    <row r="119" spans="1:24" ht="19.5" customHeight="1">
      <c r="A119" s="188" t="s">
        <v>224</v>
      </c>
      <c r="B119" s="189"/>
      <c r="C119" s="189"/>
      <c r="D119" s="189"/>
      <c r="E119" s="189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 t="s">
        <v>225</v>
      </c>
      <c r="U119" s="189"/>
      <c r="V119" s="189"/>
      <c r="W119" s="189"/>
    </row>
    <row r="120" spans="1:24" ht="14.45" customHeight="1">
      <c r="A120" s="92" t="s">
        <v>192</v>
      </c>
      <c r="T120" s="12"/>
      <c r="U120" s="12"/>
      <c r="V120" s="12"/>
      <c r="W120" s="12"/>
      <c r="X120" s="12"/>
    </row>
    <row r="124" spans="1:24" ht="14.45" customHeight="1">
      <c r="T124" s="12"/>
      <c r="U124" s="12"/>
      <c r="V124" s="12"/>
      <c r="W124" s="12"/>
      <c r="X124" s="12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2023-11-27T10:43:45Z</cp:lastPrinted>
  <dcterms:created xsi:type="dcterms:W3CDTF">2017-12-26T12:28:56Z</dcterms:created>
  <dcterms:modified xsi:type="dcterms:W3CDTF">2023-11-27T10:44:42Z</dcterms:modified>
</cp:coreProperties>
</file>