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480" windowWidth="18840" windowHeight="9645"/>
  </bookViews>
  <sheets>
    <sheet name="Все года2022-2024 г.г." sheetId="2" r:id="rId1"/>
  </sheets>
  <definedNames>
    <definedName name="_xlnm.Print_Titles" localSheetId="0">'Все года2022-2024 г.г.'!$12:$14</definedName>
  </definedNames>
  <calcPr calcId="125725"/>
</workbook>
</file>

<file path=xl/calcChain.xml><?xml version="1.0" encoding="utf-8"?>
<calcChain xmlns="http://schemas.openxmlformats.org/spreadsheetml/2006/main">
  <c r="AA30" i="2"/>
  <c r="AA18"/>
  <c r="AE67"/>
  <c r="AD67"/>
  <c r="AA67"/>
  <c r="AE60"/>
  <c r="AE61"/>
  <c r="AD61"/>
  <c r="AA61"/>
  <c r="AD60"/>
  <c r="AA60"/>
  <c r="AE16"/>
  <c r="AE15" s="1"/>
  <c r="AE18"/>
  <c r="AD18"/>
  <c r="AB18"/>
  <c r="AC18"/>
  <c r="AA56"/>
  <c r="AA55"/>
  <c r="AF18"/>
  <c r="AA16" l="1"/>
  <c r="AA15" s="1"/>
  <c r="AE38"/>
  <c r="AA39"/>
  <c r="AA25"/>
  <c r="AA24"/>
  <c r="AB67"/>
  <c r="AC67"/>
  <c r="AB61"/>
  <c r="AC61"/>
  <c r="AF61"/>
  <c r="AB62"/>
  <c r="AC62"/>
  <c r="AD62"/>
  <c r="AE62"/>
  <c r="AB54"/>
  <c r="AC54"/>
  <c r="AD54"/>
  <c r="AE54"/>
  <c r="AB52"/>
  <c r="AC52"/>
  <c r="AD52"/>
  <c r="AE52"/>
  <c r="AB51"/>
  <c r="AC51"/>
  <c r="AD51"/>
  <c r="AE51"/>
  <c r="AE36"/>
  <c r="AD36"/>
  <c r="AA54"/>
  <c r="AA52"/>
  <c r="AA51"/>
  <c r="AA36"/>
  <c r="AA35"/>
  <c r="AD21" l="1"/>
  <c r="AD16" s="1"/>
  <c r="AD15" s="1"/>
  <c r="AE21"/>
  <c r="AA21"/>
  <c r="AB16" l="1"/>
  <c r="AB15" s="1"/>
  <c r="AC16"/>
  <c r="AC15" s="1"/>
  <c r="AA62"/>
</calcChain>
</file>

<file path=xl/sharedStrings.xml><?xml version="1.0" encoding="utf-8"?>
<sst xmlns="http://schemas.openxmlformats.org/spreadsheetml/2006/main" count="422" uniqueCount="150">
  <si>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</si>
  <si>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</si>
  <si>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</si>
  <si>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</si>
  <si>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</si>
  <si>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</si>
  <si>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</si>
  <si>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</si>
  <si>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</si>
  <si>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</si>
  <si>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</si>
  <si>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</si>
  <si>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</si>
  <si>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</si>
  <si>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</si>
  <si>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</si>
  <si>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</si>
  <si>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</si>
  <si>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</si>
  <si>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</si>
  <si>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</si>
  <si>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</si>
  <si>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</si>
  <si>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</si>
  <si>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</si>
  <si>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</si>
  <si>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</si>
  <si>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</si>
  <si>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</si>
  <si>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</si>
  <si>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</si>
  <si>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</si>
  <si>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</si>
  <si>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</si>
  <si>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</si>
  <si>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</si>
  <si>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</si>
  <si>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</si>
  <si>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</si>
  <si>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</si>
  <si>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</si>
  <si>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</si>
  <si>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</si>
  <si>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</si>
  <si>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</si>
  <si>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</si>
  <si>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</si>
  <si>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</si>
  <si>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</si>
  <si>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</si>
  <si>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</si>
  <si>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</si>
  <si>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</si>
  <si>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</si>
  <si>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</si>
  <si>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</si>
  <si>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</si>
  <si>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</si>
  <si>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</si>
  <si>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</si>
  <si>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</si>
  <si>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</si>
  <si>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</si>
  <si>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</si>
  <si>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</si>
  <si>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</si>
  <si>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</si>
  <si>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</si>
  <si>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</si>
  <si>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</si>
  <si>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</si>
  <si>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</si>
  <si>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</si>
  <si>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</si>
  <si>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</si>
  <si>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</si>
  <si>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</si>
  <si>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</si>
  <si>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</si>
  <si>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</si>
  <si>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</si>
  <si>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</si>
  <si>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</si>
  <si>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</si>
  <si>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</si>
  <si>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</si>
  <si>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</si>
  <si>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</si>
  <si>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</si>
  <si>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</si>
  <si>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</si>
  <si>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</si>
  <si>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</si>
  <si>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</si>
  <si>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</si>
  <si>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</si>
  <si>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</si>
  <si>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</si>
  <si>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</si>
  <si>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</si>
  <si>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</si>
  <si>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08.1.00.28780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</si>
  <si>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</si>
  <si>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</si>
  <si>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</si>
  <si>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</si>
  <si>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</si>
  <si>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</si>
  <si>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</si>
  <si>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</si>
  <si>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</si>
  <si>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</si>
  <si>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</si>
  <si>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</si>
  <si>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</si>
  <si>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</si>
  <si>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</si>
  <si>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</si>
  <si>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</si>
  <si>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</si>
  <si>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</si>
  <si>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</si>
  <si>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</si>
  <si>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</si>
  <si>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</si>
  <si>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</si>
  <si>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</si>
  <si>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</si>
  <si>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2023 год</t>
  </si>
  <si>
    <t>Председатель собрания депутатов –</t>
  </si>
  <si>
    <t>99 9 0085030</t>
  </si>
  <si>
    <t>Расходы на подготовку и проведение выборов органов МСУ в 2021 году (Специальные расходы)</t>
  </si>
  <si>
    <t>99.9.00.28600</t>
  </si>
  <si>
    <t>853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</si>
  <si>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</si>
  <si>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</si>
  <si>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</si>
  <si>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</si>
  <si>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</si>
  <si>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</si>
  <si>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</si>
  <si>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 xml:space="preserve">     района на 2022 год и плановый период </t>
  </si>
  <si>
    <t>Ведомственная структура расходов бюджета Кулешовского сельского поселения Азовского района на 2022год и плановый период 2023 и 2024 годов</t>
  </si>
  <si>
    <t>Сумма
2022 год</t>
  </si>
  <si>
    <t>2024 год</t>
  </si>
  <si>
    <t>Приложение №5</t>
  </si>
  <si>
    <t xml:space="preserve"> Глава Кулешовского сельского поселения                                                                                    М.Н.Попов</t>
  </si>
  <si>
    <t>14</t>
  </si>
  <si>
    <t xml:space="preserve">к проекту  решения  Собрания депутатов </t>
  </si>
  <si>
    <t xml:space="preserve">              2023 и 2024 годов___.02.2021 г №___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</si>
</sst>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7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vertical="center"/>
    </xf>
    <xf numFmtId="49" fontId="11" fillId="2" borderId="3" xfId="0" applyNumberFormat="1" applyFont="1" applyFill="1" applyBorder="1" applyAlignment="1">
      <alignment horizontal="right" vertical="center"/>
    </xf>
    <xf numFmtId="0" fontId="9" fillId="2" borderId="3" xfId="0" applyNumberFormat="1" applyFont="1" applyFill="1" applyBorder="1" applyAlignment="1">
      <alignment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13" fillId="2" borderId="6" xfId="0" applyNumberFormat="1" applyFont="1" applyFill="1" applyBorder="1" applyAlignment="1">
      <alignment horizontal="justify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right" vertical="center" wrapText="1"/>
    </xf>
    <xf numFmtId="164" fontId="12" fillId="2" borderId="7" xfId="0" applyNumberFormat="1" applyFont="1" applyFill="1" applyBorder="1" applyAlignment="1">
      <alignment horizontal="justify" vertical="center" wrapText="1"/>
    </xf>
    <xf numFmtId="165" fontId="13" fillId="2" borderId="7" xfId="0" applyNumberFormat="1" applyFont="1" applyFill="1" applyBorder="1" applyAlignment="1">
      <alignment horizontal="right"/>
    </xf>
    <xf numFmtId="165" fontId="13" fillId="2" borderId="8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justify" vertical="center" wrapText="1"/>
    </xf>
    <xf numFmtId="49" fontId="7" fillId="2" borderId="6" xfId="0" applyNumberFormat="1" applyFont="1" applyFill="1" applyBorder="1" applyAlignment="1">
      <alignment horizontal="justify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right" vertical="center" wrapText="1"/>
    </xf>
    <xf numFmtId="49" fontId="8" fillId="2" borderId="7" xfId="0" applyNumberFormat="1" applyFont="1" applyFill="1" applyBorder="1" applyAlignment="1">
      <alignment horizontal="justify" vertical="center" wrapText="1"/>
    </xf>
    <xf numFmtId="165" fontId="7" fillId="2" borderId="7" xfId="0" applyNumberFormat="1" applyFont="1" applyFill="1" applyBorder="1" applyAlignment="1">
      <alignment horizontal="right"/>
    </xf>
    <xf numFmtId="165" fontId="7" fillId="2" borderId="8" xfId="0" applyNumberFormat="1" applyFont="1" applyFill="1" applyBorder="1" applyAlignment="1">
      <alignment horizontal="right"/>
    </xf>
    <xf numFmtId="0" fontId="9" fillId="2" borderId="5" xfId="0" applyNumberFormat="1" applyFont="1" applyFill="1" applyBorder="1" applyAlignment="1">
      <alignment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0" fillId="0" borderId="1" xfId="0" applyBorder="1"/>
    <xf numFmtId="164" fontId="4" fillId="2" borderId="1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vertical="center"/>
    </xf>
    <xf numFmtId="0" fontId="9" fillId="2" borderId="18" xfId="0" applyNumberFormat="1" applyFont="1" applyFill="1" applyBorder="1" applyAlignment="1">
      <alignment vertical="center"/>
    </xf>
    <xf numFmtId="164" fontId="8" fillId="2" borderId="19" xfId="0" applyNumberFormat="1" applyFont="1" applyFill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164" fontId="8" fillId="2" borderId="21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0" fontId="15" fillId="2" borderId="1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right" vertical="center"/>
    </xf>
    <xf numFmtId="49" fontId="15" fillId="2" borderId="15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4" fontId="15" fillId="2" borderId="15" xfId="0" applyNumberFormat="1" applyFont="1" applyFill="1" applyBorder="1" applyAlignment="1">
      <alignment horizontal="justify" vertical="center" wrapText="1"/>
    </xf>
    <xf numFmtId="165" fontId="15" fillId="2" borderId="4" xfId="0" applyNumberFormat="1" applyFont="1" applyFill="1" applyBorder="1" applyAlignment="1">
      <alignment horizontal="right" vertical="center"/>
    </xf>
    <xf numFmtId="165" fontId="15" fillId="2" borderId="20" xfId="0" applyNumberFormat="1" applyFont="1" applyFill="1" applyBorder="1" applyAlignment="1">
      <alignment horizontal="right" vertical="center"/>
    </xf>
    <xf numFmtId="165" fontId="15" fillId="2" borderId="16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vertical="center"/>
    </xf>
    <xf numFmtId="165" fontId="15" fillId="2" borderId="22" xfId="0" applyNumberFormat="1" applyFont="1" applyFill="1" applyBorder="1" applyAlignment="1">
      <alignment horizontal="right" vertical="center"/>
    </xf>
    <xf numFmtId="165" fontId="8" fillId="2" borderId="16" xfId="0" applyNumberFormat="1" applyFont="1" applyFill="1" applyBorder="1" applyAlignment="1">
      <alignment horizontal="right" vertical="center"/>
    </xf>
    <xf numFmtId="164" fontId="5" fillId="2" borderId="15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5" fontId="14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1" fillId="0" borderId="0" xfId="0" applyFont="1"/>
    <xf numFmtId="49" fontId="8" fillId="3" borderId="15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165" fontId="15" fillId="3" borderId="2" xfId="0" applyNumberFormat="1" applyFont="1" applyFill="1" applyBorder="1" applyAlignment="1">
      <alignment horizontal="right" vertical="center"/>
    </xf>
    <xf numFmtId="165" fontId="15" fillId="3" borderId="16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1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165" fontId="14" fillId="2" borderId="16" xfId="0" applyNumberFormat="1" applyFont="1" applyFill="1" applyBorder="1" applyAlignment="1">
      <alignment horizontal="right" vertical="center"/>
    </xf>
    <xf numFmtId="165" fontId="15" fillId="2" borderId="5" xfId="0" applyNumberFormat="1" applyFont="1" applyFill="1" applyBorder="1" applyAlignment="1">
      <alignment horizontal="right" vertical="center"/>
    </xf>
    <xf numFmtId="165" fontId="15" fillId="2" borderId="23" xfId="0" applyNumberFormat="1" applyFont="1" applyFill="1" applyBorder="1" applyAlignment="1">
      <alignment horizontal="right" vertical="center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0" fontId="15" fillId="2" borderId="1" xfId="0" applyNumberFormat="1" applyFont="1" applyFill="1" applyBorder="1" applyAlignment="1">
      <alignment horizontal="left" vertical="center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K74"/>
  <sheetViews>
    <sheetView showGridLines="0" tabSelected="1" topLeftCell="A30" zoomScale="82" zoomScaleNormal="82" workbookViewId="0">
      <selection activeCell="AH9" sqref="AH9"/>
    </sheetView>
  </sheetViews>
  <sheetFormatPr defaultRowHeight="10.15" customHeight="1"/>
  <cols>
    <col min="1" max="1" width="83.42578125" customWidth="1"/>
    <col min="2" max="2" width="9" customWidth="1"/>
    <col min="3" max="3" width="6.140625" customWidth="1"/>
    <col min="4" max="4" width="6.85546875" customWidth="1"/>
    <col min="5" max="5" width="13.85546875" customWidth="1"/>
    <col min="6" max="19" width="8" hidden="1" customWidth="1"/>
    <col min="20" max="20" width="7.85546875" style="74" customWidth="1"/>
    <col min="21" max="26" width="0" hidden="1" customWidth="1"/>
    <col min="27" max="27" width="11.5703125" customWidth="1"/>
    <col min="28" max="29" width="0" hidden="1" customWidth="1"/>
    <col min="30" max="30" width="10.5703125" customWidth="1"/>
    <col min="31" max="31" width="11" customWidth="1"/>
    <col min="32" max="32" width="0.140625" hidden="1" customWidth="1"/>
  </cols>
  <sheetData>
    <row r="1" spans="1:32" ht="16.7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68"/>
      <c r="U1" s="2"/>
      <c r="V1" s="3"/>
      <c r="W1" s="3"/>
      <c r="X1" s="3"/>
      <c r="Y1" s="3"/>
      <c r="Z1" s="1"/>
      <c r="AA1" s="1"/>
      <c r="AB1" s="1"/>
      <c r="AC1" s="1"/>
      <c r="AD1" s="1"/>
      <c r="AE1" s="1" t="s">
        <v>145</v>
      </c>
      <c r="AF1" s="1"/>
    </row>
    <row r="2" spans="1:32" ht="16.7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68"/>
      <c r="U2" s="2"/>
      <c r="V2" s="3"/>
      <c r="W2" s="3"/>
      <c r="X2" s="3"/>
      <c r="Y2" s="3"/>
      <c r="Z2" s="1"/>
      <c r="AA2" s="1"/>
      <c r="AB2" s="1"/>
      <c r="AC2" s="1"/>
      <c r="AD2" s="1"/>
      <c r="AE2" s="1" t="s">
        <v>148</v>
      </c>
      <c r="AF2" s="1"/>
    </row>
    <row r="3" spans="1:32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8"/>
      <c r="U3" s="2"/>
      <c r="V3" s="3"/>
      <c r="W3" s="3"/>
      <c r="X3" s="3"/>
      <c r="Y3" s="3"/>
      <c r="Z3" s="1"/>
      <c r="AA3" s="1"/>
      <c r="AB3" s="1"/>
      <c r="AC3" s="1"/>
      <c r="AD3" s="1"/>
      <c r="AE3" s="1" t="s">
        <v>0</v>
      </c>
      <c r="AF3" s="1"/>
    </row>
    <row r="4" spans="1:32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68"/>
      <c r="U4" s="2"/>
      <c r="V4" s="3"/>
      <c r="W4" s="3"/>
      <c r="X4" s="3"/>
      <c r="Y4" s="3"/>
      <c r="Z4" s="1"/>
      <c r="AA4" s="1"/>
      <c r="AB4" s="1"/>
      <c r="AC4" s="1"/>
      <c r="AD4" s="1"/>
      <c r="AE4" s="1" t="s">
        <v>1</v>
      </c>
      <c r="AF4" s="1"/>
    </row>
    <row r="5" spans="1:32" ht="16.7" customHeight="1">
      <c r="A5" s="2"/>
      <c r="B5" s="2"/>
      <c r="C5" s="2"/>
      <c r="D5" s="2"/>
      <c r="E5" s="68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88" t="s">
        <v>141</v>
      </c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1"/>
    </row>
    <row r="6" spans="1:32" ht="16.7" customHeight="1">
      <c r="A6" s="2"/>
      <c r="B6" s="2"/>
      <c r="C6" s="2"/>
      <c r="D6" s="2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89" t="s">
        <v>149</v>
      </c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46"/>
    </row>
    <row r="7" spans="1:32" ht="16.7" customHeight="1">
      <c r="A7" s="2"/>
      <c r="B7" s="2"/>
      <c r="C7" s="2"/>
      <c r="D7" s="2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73"/>
      <c r="U7" s="69"/>
      <c r="V7" s="69"/>
      <c r="W7" s="69"/>
      <c r="X7" s="69"/>
      <c r="Y7" s="69"/>
      <c r="Z7" s="69"/>
      <c r="AA7" s="45"/>
      <c r="AB7" s="45"/>
      <c r="AC7" s="45"/>
      <c r="AD7" s="45"/>
      <c r="AE7" s="45"/>
      <c r="AF7" s="46"/>
    </row>
    <row r="8" spans="1:32" ht="1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68"/>
      <c r="U8" s="2"/>
      <c r="V8" s="3"/>
      <c r="W8" s="3"/>
      <c r="X8" s="3"/>
      <c r="Y8" s="3"/>
      <c r="Z8" s="1"/>
      <c r="AA8" s="1"/>
      <c r="AB8" s="1"/>
      <c r="AC8" s="1"/>
      <c r="AD8" s="1"/>
      <c r="AE8" s="1"/>
      <c r="AF8" s="1"/>
    </row>
    <row r="9" spans="1:32" ht="38.85" customHeight="1">
      <c r="A9" s="92" t="s">
        <v>142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</row>
    <row r="10" spans="1:32" ht="15"/>
    <row r="11" spans="1:32" ht="19.5" customHeight="1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70"/>
      <c r="U11" s="4"/>
      <c r="V11" s="4"/>
      <c r="W11" s="4"/>
      <c r="X11" s="4"/>
      <c r="Y11" s="4"/>
      <c r="Z11" s="4"/>
      <c r="AA11" s="4"/>
      <c r="AB11" s="4"/>
      <c r="AC11" s="4"/>
      <c r="AD11" s="93" t="s">
        <v>2</v>
      </c>
      <c r="AE11" s="93"/>
      <c r="AF11" s="4"/>
    </row>
    <row r="12" spans="1:32" ht="16.7" customHeight="1">
      <c r="A12" s="94" t="s">
        <v>4</v>
      </c>
      <c r="B12" s="83" t="s">
        <v>5</v>
      </c>
      <c r="C12" s="83" t="s">
        <v>6</v>
      </c>
      <c r="D12" s="83" t="s">
        <v>7</v>
      </c>
      <c r="E12" s="83" t="s">
        <v>8</v>
      </c>
      <c r="F12" s="83" t="s">
        <v>8</v>
      </c>
      <c r="G12" s="83" t="s">
        <v>8</v>
      </c>
      <c r="H12" s="83" t="s">
        <v>8</v>
      </c>
      <c r="I12" s="83" t="s">
        <v>8</v>
      </c>
      <c r="J12" s="83" t="s">
        <v>8</v>
      </c>
      <c r="K12" s="83" t="s">
        <v>8</v>
      </c>
      <c r="L12" s="83" t="s">
        <v>8</v>
      </c>
      <c r="M12" s="83" t="s">
        <v>8</v>
      </c>
      <c r="N12" s="83" t="s">
        <v>8</v>
      </c>
      <c r="O12" s="83" t="s">
        <v>8</v>
      </c>
      <c r="P12" s="83" t="s">
        <v>8</v>
      </c>
      <c r="Q12" s="83" t="s">
        <v>8</v>
      </c>
      <c r="R12" s="83" t="s">
        <v>8</v>
      </c>
      <c r="S12" s="83" t="s">
        <v>8</v>
      </c>
      <c r="T12" s="83" t="s">
        <v>9</v>
      </c>
      <c r="U12" s="83" t="s">
        <v>10</v>
      </c>
      <c r="V12" s="83" t="s">
        <v>11</v>
      </c>
      <c r="W12" s="83" t="s">
        <v>15</v>
      </c>
      <c r="X12" s="83" t="s">
        <v>13</v>
      </c>
      <c r="Y12" s="83" t="s">
        <v>14</v>
      </c>
      <c r="Z12" s="85" t="s">
        <v>4</v>
      </c>
      <c r="AA12" s="87" t="s">
        <v>143</v>
      </c>
      <c r="AB12" s="90" t="s">
        <v>40</v>
      </c>
      <c r="AC12" s="90" t="s">
        <v>41</v>
      </c>
      <c r="AD12" s="87" t="s">
        <v>16</v>
      </c>
      <c r="AE12" s="96"/>
      <c r="AF12" s="97" t="s">
        <v>3</v>
      </c>
    </row>
    <row r="13" spans="1:32" ht="16.7" customHeight="1" thickBot="1">
      <c r="A13" s="95"/>
      <c r="B13" s="84" t="s">
        <v>5</v>
      </c>
      <c r="C13" s="84" t="s">
        <v>6</v>
      </c>
      <c r="D13" s="84" t="s">
        <v>7</v>
      </c>
      <c r="E13" s="84" t="s">
        <v>8</v>
      </c>
      <c r="F13" s="84" t="s">
        <v>8</v>
      </c>
      <c r="G13" s="84" t="s">
        <v>8</v>
      </c>
      <c r="H13" s="84" t="s">
        <v>8</v>
      </c>
      <c r="I13" s="84" t="s">
        <v>8</v>
      </c>
      <c r="J13" s="84" t="s">
        <v>8</v>
      </c>
      <c r="K13" s="84" t="s">
        <v>8</v>
      </c>
      <c r="L13" s="84" t="s">
        <v>8</v>
      </c>
      <c r="M13" s="84" t="s">
        <v>8</v>
      </c>
      <c r="N13" s="84" t="s">
        <v>8</v>
      </c>
      <c r="O13" s="84" t="s">
        <v>8</v>
      </c>
      <c r="P13" s="84" t="s">
        <v>8</v>
      </c>
      <c r="Q13" s="84" t="s">
        <v>8</v>
      </c>
      <c r="R13" s="84" t="s">
        <v>8</v>
      </c>
      <c r="S13" s="84" t="s">
        <v>8</v>
      </c>
      <c r="T13" s="84" t="s">
        <v>9</v>
      </c>
      <c r="U13" s="84" t="s">
        <v>10</v>
      </c>
      <c r="V13" s="84" t="s">
        <v>11</v>
      </c>
      <c r="W13" s="84" t="s">
        <v>12</v>
      </c>
      <c r="X13" s="84" t="s">
        <v>13</v>
      </c>
      <c r="Y13" s="84"/>
      <c r="Z13" s="86"/>
      <c r="AA13" s="86"/>
      <c r="AB13" s="91"/>
      <c r="AC13" s="91"/>
      <c r="AD13" s="59" t="s">
        <v>128</v>
      </c>
      <c r="AE13" s="35" t="s">
        <v>144</v>
      </c>
      <c r="AF13" s="98"/>
    </row>
    <row r="14" spans="1:32" ht="15" hidden="1" customHeight="1">
      <c r="A14" s="36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75"/>
      <c r="U14" s="13"/>
      <c r="V14" s="14"/>
      <c r="W14" s="14"/>
      <c r="X14" s="14"/>
      <c r="Y14" s="14"/>
      <c r="Z14" s="13"/>
      <c r="AA14" s="13"/>
      <c r="AB14" s="15"/>
      <c r="AC14" s="15"/>
      <c r="AD14" s="15"/>
      <c r="AE14" s="37"/>
      <c r="AF14" s="31"/>
    </row>
    <row r="15" spans="1:32" ht="21" customHeight="1" thickBot="1">
      <c r="A15" s="18" t="s">
        <v>17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/>
      <c r="W15" s="20"/>
      <c r="X15" s="20"/>
      <c r="Y15" s="20"/>
      <c r="Z15" s="21" t="s">
        <v>17</v>
      </c>
      <c r="AA15" s="22">
        <f>AA16</f>
        <v>31592.9</v>
      </c>
      <c r="AB15" s="22">
        <f t="shared" ref="AB15:AC15" si="0">AB16</f>
        <v>23464.9</v>
      </c>
      <c r="AC15" s="22">
        <f t="shared" si="0"/>
        <v>23464.9</v>
      </c>
      <c r="AD15" s="22">
        <f>AD16</f>
        <v>31311.599999999999</v>
      </c>
      <c r="AE15" s="23">
        <f>AE16</f>
        <v>32727.300000000003</v>
      </c>
      <c r="AF15" s="12"/>
    </row>
    <row r="16" spans="1:32" ht="24.75" customHeight="1" thickBot="1">
      <c r="A16" s="25" t="s">
        <v>18</v>
      </c>
      <c r="B16" s="26" t="s">
        <v>19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7"/>
      <c r="W16" s="27"/>
      <c r="X16" s="27"/>
      <c r="Y16" s="27"/>
      <c r="Z16" s="28" t="s">
        <v>18</v>
      </c>
      <c r="AA16" s="29">
        <f>SUM(AA17:AA67)</f>
        <v>31592.9</v>
      </c>
      <c r="AB16" s="29">
        <f>SUM(AB17:AB67)</f>
        <v>23464.9</v>
      </c>
      <c r="AC16" s="29">
        <f>SUM(AC17:AC67)</f>
        <v>23464.9</v>
      </c>
      <c r="AD16" s="29">
        <f>SUM(AD17:AD67)</f>
        <v>31311.599999999999</v>
      </c>
      <c r="AE16" s="30">
        <f>SUM(AE17:AE67)</f>
        <v>32727.300000000003</v>
      </c>
      <c r="AF16" s="12"/>
    </row>
    <row r="17" spans="1:37" ht="144.75" customHeight="1">
      <c r="A17" s="38" t="s">
        <v>43</v>
      </c>
      <c r="B17" s="16" t="s">
        <v>19</v>
      </c>
      <c r="C17" s="16" t="s">
        <v>20</v>
      </c>
      <c r="D17" s="16" t="s">
        <v>21</v>
      </c>
      <c r="E17" s="16" t="s">
        <v>44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22</v>
      </c>
      <c r="U17" s="16"/>
      <c r="V17" s="17"/>
      <c r="W17" s="17"/>
      <c r="X17" s="17"/>
      <c r="Y17" s="17"/>
      <c r="Z17" s="24" t="s">
        <v>43</v>
      </c>
      <c r="AA17" s="51">
        <v>20</v>
      </c>
      <c r="AB17" s="51">
        <v>20</v>
      </c>
      <c r="AC17" s="51">
        <v>20</v>
      </c>
      <c r="AD17" s="51">
        <v>20</v>
      </c>
      <c r="AE17" s="52">
        <v>20</v>
      </c>
      <c r="AF17" s="12"/>
    </row>
    <row r="18" spans="1:37" ht="111" customHeight="1">
      <c r="A18" s="39" t="s">
        <v>45</v>
      </c>
      <c r="B18" s="7" t="s">
        <v>19</v>
      </c>
      <c r="C18" s="7" t="s">
        <v>20</v>
      </c>
      <c r="D18" s="7" t="s">
        <v>21</v>
      </c>
      <c r="E18" s="7" t="s">
        <v>46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 t="s">
        <v>23</v>
      </c>
      <c r="U18" s="7"/>
      <c r="V18" s="8"/>
      <c r="W18" s="8"/>
      <c r="X18" s="8"/>
      <c r="Y18" s="8"/>
      <c r="Z18" s="6" t="s">
        <v>45</v>
      </c>
      <c r="AA18" s="10">
        <f>7669.9+316.4+632.8+2603+137.5</f>
        <v>11359.599999999999</v>
      </c>
      <c r="AB18" s="49">
        <f t="shared" ref="AB18:AC18" si="1">7669.9+316.4+21.4+632.8+2603+6.5</f>
        <v>11249.999999999998</v>
      </c>
      <c r="AC18" s="49">
        <f t="shared" si="1"/>
        <v>11249.999999999998</v>
      </c>
      <c r="AD18" s="49">
        <f>7669.9+316.4+632.8+2603</f>
        <v>11222.099999999999</v>
      </c>
      <c r="AE18" s="53">
        <f>7669.9+316.4+632.8+2603</f>
        <v>11222.099999999999</v>
      </c>
      <c r="AF18" s="81">
        <f t="shared" ref="AF18" si="2">7317.7+316.4+632.8+2496.6+21.3+6.5</f>
        <v>10791.3</v>
      </c>
    </row>
    <row r="19" spans="1:37" ht="117" customHeight="1">
      <c r="A19" s="39" t="s">
        <v>47</v>
      </c>
      <c r="B19" s="7" t="s">
        <v>19</v>
      </c>
      <c r="C19" s="7" t="s">
        <v>20</v>
      </c>
      <c r="D19" s="7" t="s">
        <v>21</v>
      </c>
      <c r="E19" s="7" t="s">
        <v>48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 t="s">
        <v>22</v>
      </c>
      <c r="U19" s="7"/>
      <c r="V19" s="8"/>
      <c r="W19" s="8"/>
      <c r="X19" s="8"/>
      <c r="Y19" s="8"/>
      <c r="Z19" s="6" t="s">
        <v>47</v>
      </c>
      <c r="AA19" s="49">
        <v>1685.1</v>
      </c>
      <c r="AB19" s="49"/>
      <c r="AC19" s="49"/>
      <c r="AD19" s="49">
        <v>1590.1</v>
      </c>
      <c r="AE19" s="53">
        <v>1595.2</v>
      </c>
      <c r="AF19" s="33"/>
    </row>
    <row r="20" spans="1:37" ht="110.25" customHeight="1">
      <c r="A20" s="39" t="s">
        <v>49</v>
      </c>
      <c r="B20" s="7" t="s">
        <v>19</v>
      </c>
      <c r="C20" s="7" t="s">
        <v>20</v>
      </c>
      <c r="D20" s="7" t="s">
        <v>21</v>
      </c>
      <c r="E20" s="7" t="s">
        <v>48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24</v>
      </c>
      <c r="U20" s="7"/>
      <c r="V20" s="8"/>
      <c r="W20" s="8"/>
      <c r="X20" s="8"/>
      <c r="Y20" s="8"/>
      <c r="Z20" s="6" t="s">
        <v>49</v>
      </c>
      <c r="AA20" s="49">
        <v>192.2</v>
      </c>
      <c r="AB20" s="49">
        <v>192.2</v>
      </c>
      <c r="AC20" s="49">
        <v>192.2</v>
      </c>
      <c r="AD20" s="49">
        <v>192.2</v>
      </c>
      <c r="AE20" s="53">
        <v>192.2</v>
      </c>
      <c r="AF20" s="33"/>
    </row>
    <row r="21" spans="1:37" ht="94.5" customHeight="1">
      <c r="A21" s="39" t="s">
        <v>50</v>
      </c>
      <c r="B21" s="7" t="s">
        <v>19</v>
      </c>
      <c r="C21" s="7" t="s">
        <v>20</v>
      </c>
      <c r="D21" s="7" t="s">
        <v>21</v>
      </c>
      <c r="E21" s="7" t="s">
        <v>48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 t="s">
        <v>25</v>
      </c>
      <c r="U21" s="7"/>
      <c r="V21" s="8"/>
      <c r="W21" s="8"/>
      <c r="X21" s="8"/>
      <c r="Y21" s="8"/>
      <c r="Z21" s="6" t="s">
        <v>50</v>
      </c>
      <c r="AA21" s="49">
        <f>3+30</f>
        <v>33</v>
      </c>
      <c r="AB21" s="49">
        <v>3</v>
      </c>
      <c r="AC21" s="49">
        <v>3</v>
      </c>
      <c r="AD21" s="49">
        <f>3+30</f>
        <v>33</v>
      </c>
      <c r="AE21" s="53">
        <f>3+30</f>
        <v>33</v>
      </c>
      <c r="AF21" s="60">
        <v>3</v>
      </c>
    </row>
    <row r="22" spans="1:37" ht="117.75" customHeight="1">
      <c r="A22" s="39" t="s">
        <v>51</v>
      </c>
      <c r="B22" s="7" t="s">
        <v>19</v>
      </c>
      <c r="C22" s="7" t="s">
        <v>20</v>
      </c>
      <c r="D22" s="7" t="s">
        <v>21</v>
      </c>
      <c r="E22" s="7" t="s">
        <v>52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 t="s">
        <v>22</v>
      </c>
      <c r="U22" s="7"/>
      <c r="V22" s="8"/>
      <c r="W22" s="8"/>
      <c r="X22" s="8"/>
      <c r="Y22" s="8"/>
      <c r="Z22" s="6" t="s">
        <v>51</v>
      </c>
      <c r="AA22" s="49">
        <v>50</v>
      </c>
      <c r="AB22" s="49"/>
      <c r="AC22" s="49"/>
      <c r="AD22" s="49">
        <v>50</v>
      </c>
      <c r="AE22" s="53">
        <v>50</v>
      </c>
      <c r="AF22" s="33"/>
    </row>
    <row r="23" spans="1:37" ht="114" customHeight="1">
      <c r="A23" s="39" t="s">
        <v>53</v>
      </c>
      <c r="B23" s="7" t="s">
        <v>19</v>
      </c>
      <c r="C23" s="7" t="s">
        <v>20</v>
      </c>
      <c r="D23" s="7" t="s">
        <v>21</v>
      </c>
      <c r="E23" s="7" t="s">
        <v>54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 t="s">
        <v>22</v>
      </c>
      <c r="U23" s="7"/>
      <c r="V23" s="8"/>
      <c r="W23" s="8"/>
      <c r="X23" s="8"/>
      <c r="Y23" s="8"/>
      <c r="Z23" s="6" t="s">
        <v>53</v>
      </c>
      <c r="AA23" s="49">
        <v>0.2</v>
      </c>
      <c r="AB23" s="49"/>
      <c r="AC23" s="49"/>
      <c r="AD23" s="49">
        <v>0.2</v>
      </c>
      <c r="AE23" s="53">
        <v>0.2</v>
      </c>
      <c r="AF23" s="33"/>
    </row>
    <row r="24" spans="1:37" ht="78" customHeight="1">
      <c r="A24" s="71" t="s">
        <v>71</v>
      </c>
      <c r="B24" s="58" t="s">
        <v>19</v>
      </c>
      <c r="C24" s="58" t="s">
        <v>20</v>
      </c>
      <c r="D24" s="58" t="s">
        <v>21</v>
      </c>
      <c r="E24" s="58" t="s">
        <v>72</v>
      </c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 t="s">
        <v>29</v>
      </c>
      <c r="T24" s="76">
        <v>540</v>
      </c>
      <c r="U24" s="7"/>
      <c r="V24" s="8"/>
      <c r="W24" s="8"/>
      <c r="X24" s="8"/>
      <c r="Y24" s="8"/>
      <c r="Z24" s="6"/>
      <c r="AA24" s="5">
        <f>51.1+17.5</f>
        <v>68.599999999999994</v>
      </c>
      <c r="AB24" s="49"/>
      <c r="AC24" s="49"/>
      <c r="AD24" s="49">
        <v>0</v>
      </c>
      <c r="AE24" s="53">
        <v>0</v>
      </c>
      <c r="AF24" s="33"/>
    </row>
    <row r="25" spans="1:37" ht="78" customHeight="1">
      <c r="A25" s="71" t="s">
        <v>73</v>
      </c>
      <c r="B25" s="58" t="s">
        <v>19</v>
      </c>
      <c r="C25" s="58" t="s">
        <v>20</v>
      </c>
      <c r="D25" s="58" t="s">
        <v>139</v>
      </c>
      <c r="E25" s="58" t="s">
        <v>74</v>
      </c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 t="s">
        <v>29</v>
      </c>
      <c r="T25" s="76">
        <v>540</v>
      </c>
      <c r="U25" s="5">
        <v>114.6</v>
      </c>
      <c r="V25" s="5">
        <v>114.6</v>
      </c>
      <c r="W25" s="5">
        <v>114.6</v>
      </c>
      <c r="X25" s="56">
        <v>114.6</v>
      </c>
      <c r="Y25" s="8"/>
      <c r="Z25" s="6"/>
      <c r="AA25" s="5">
        <f>85.8+28.8+41</f>
        <v>155.6</v>
      </c>
      <c r="AB25" s="49"/>
      <c r="AC25" s="49"/>
      <c r="AD25" s="10"/>
      <c r="AE25" s="80"/>
      <c r="AF25" s="33"/>
    </row>
    <row r="26" spans="1:37" ht="41.25" hidden="1" customHeight="1">
      <c r="A26" s="40" t="s">
        <v>131</v>
      </c>
      <c r="B26" s="7" t="s">
        <v>19</v>
      </c>
      <c r="C26" s="7" t="s">
        <v>20</v>
      </c>
      <c r="D26" s="7" t="s">
        <v>35</v>
      </c>
      <c r="E26" s="7" t="s">
        <v>56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 t="s">
        <v>42</v>
      </c>
      <c r="U26" s="7"/>
      <c r="V26" s="8"/>
      <c r="W26" s="8"/>
      <c r="X26" s="8"/>
      <c r="Y26" s="8"/>
      <c r="Z26" s="9" t="s">
        <v>55</v>
      </c>
      <c r="AA26" s="49">
        <v>0</v>
      </c>
      <c r="AB26" s="49"/>
      <c r="AC26" s="49"/>
      <c r="AD26" s="49">
        <v>0</v>
      </c>
      <c r="AE26" s="53">
        <v>0</v>
      </c>
      <c r="AF26" s="32"/>
    </row>
    <row r="27" spans="1:37" ht="35.25" customHeight="1">
      <c r="A27" s="40" t="s">
        <v>57</v>
      </c>
      <c r="B27" s="7" t="s">
        <v>19</v>
      </c>
      <c r="C27" s="7" t="s">
        <v>20</v>
      </c>
      <c r="D27" s="7" t="s">
        <v>26</v>
      </c>
      <c r="E27" s="7" t="s">
        <v>58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 t="s">
        <v>27</v>
      </c>
      <c r="U27" s="7"/>
      <c r="V27" s="8"/>
      <c r="W27" s="8"/>
      <c r="X27" s="8"/>
      <c r="Y27" s="8"/>
      <c r="Z27" s="9" t="s">
        <v>57</v>
      </c>
      <c r="AA27" s="49">
        <v>50</v>
      </c>
      <c r="AB27" s="49"/>
      <c r="AC27" s="49"/>
      <c r="AD27" s="49">
        <v>50</v>
      </c>
      <c r="AE27" s="53">
        <v>50</v>
      </c>
      <c r="AF27" s="33"/>
    </row>
    <row r="28" spans="1:37" ht="132.75" customHeight="1">
      <c r="A28" s="39" t="s">
        <v>59</v>
      </c>
      <c r="B28" s="7" t="s">
        <v>19</v>
      </c>
      <c r="C28" s="7" t="s">
        <v>20</v>
      </c>
      <c r="D28" s="7" t="s">
        <v>28</v>
      </c>
      <c r="E28" s="7" t="s">
        <v>60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 t="s">
        <v>22</v>
      </c>
      <c r="U28" s="7"/>
      <c r="V28" s="8"/>
      <c r="W28" s="8"/>
      <c r="X28" s="8"/>
      <c r="Y28" s="8"/>
      <c r="Z28" s="6" t="s">
        <v>59</v>
      </c>
      <c r="AA28" s="49">
        <v>20</v>
      </c>
      <c r="AB28" s="49"/>
      <c r="AC28" s="49"/>
      <c r="AD28" s="49">
        <v>20</v>
      </c>
      <c r="AE28" s="53">
        <v>20</v>
      </c>
      <c r="AF28" s="33"/>
      <c r="AK28" s="72"/>
    </row>
    <row r="29" spans="1:37" ht="143.25" customHeight="1">
      <c r="A29" s="39" t="s">
        <v>61</v>
      </c>
      <c r="B29" s="7" t="s">
        <v>19</v>
      </c>
      <c r="C29" s="7" t="s">
        <v>20</v>
      </c>
      <c r="D29" s="7" t="s">
        <v>28</v>
      </c>
      <c r="E29" s="7" t="s">
        <v>62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 t="s">
        <v>22</v>
      </c>
      <c r="U29" s="7"/>
      <c r="V29" s="8"/>
      <c r="W29" s="8"/>
      <c r="X29" s="8"/>
      <c r="Y29" s="8"/>
      <c r="Z29" s="6" t="s">
        <v>61</v>
      </c>
      <c r="AA29" s="49">
        <v>200</v>
      </c>
      <c r="AB29" s="49">
        <v>200</v>
      </c>
      <c r="AC29" s="49">
        <v>200</v>
      </c>
      <c r="AD29" s="49">
        <v>200</v>
      </c>
      <c r="AE29" s="53">
        <v>200</v>
      </c>
      <c r="AF29" s="33"/>
    </row>
    <row r="30" spans="1:37" ht="110.25" customHeight="1">
      <c r="A30" s="39" t="s">
        <v>63</v>
      </c>
      <c r="B30" s="7" t="s">
        <v>19</v>
      </c>
      <c r="C30" s="7" t="s">
        <v>20</v>
      </c>
      <c r="D30" s="7" t="s">
        <v>28</v>
      </c>
      <c r="E30" s="7" t="s">
        <v>64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25</v>
      </c>
      <c r="U30" s="7"/>
      <c r="V30" s="8"/>
      <c r="W30" s="8"/>
      <c r="X30" s="8"/>
      <c r="Y30" s="8"/>
      <c r="Z30" s="6" t="s">
        <v>63</v>
      </c>
      <c r="AA30" s="10">
        <f>900-137.5</f>
        <v>762.5</v>
      </c>
      <c r="AB30" s="5">
        <v>900</v>
      </c>
      <c r="AC30" s="5">
        <v>900</v>
      </c>
      <c r="AD30" s="5">
        <v>700</v>
      </c>
      <c r="AE30" s="56">
        <v>700</v>
      </c>
      <c r="AF30" s="33"/>
    </row>
    <row r="31" spans="1:37" ht="35.25" hidden="1" customHeight="1">
      <c r="A31" s="39" t="s">
        <v>137</v>
      </c>
      <c r="B31" s="7" t="s">
        <v>19</v>
      </c>
      <c r="C31" s="7" t="s">
        <v>20</v>
      </c>
      <c r="D31" s="7" t="s">
        <v>28</v>
      </c>
      <c r="E31" s="7" t="s">
        <v>132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 t="s">
        <v>133</v>
      </c>
      <c r="T31" s="7" t="s">
        <v>25</v>
      </c>
      <c r="U31" s="5"/>
      <c r="V31" s="5"/>
      <c r="W31" s="5">
        <v>0</v>
      </c>
      <c r="X31" s="56">
        <v>0</v>
      </c>
      <c r="Y31" s="8"/>
      <c r="Z31" s="6"/>
      <c r="AA31" s="5">
        <v>0</v>
      </c>
      <c r="AB31" s="5"/>
      <c r="AC31" s="5"/>
      <c r="AD31" s="5">
        <v>0</v>
      </c>
      <c r="AE31" s="56">
        <v>0</v>
      </c>
      <c r="AF31" s="33"/>
    </row>
    <row r="32" spans="1:37" ht="110.25" customHeight="1">
      <c r="A32" s="39" t="s">
        <v>65</v>
      </c>
      <c r="B32" s="7" t="s">
        <v>19</v>
      </c>
      <c r="C32" s="7" t="s">
        <v>20</v>
      </c>
      <c r="D32" s="7" t="s">
        <v>28</v>
      </c>
      <c r="E32" s="7" t="s">
        <v>66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 t="s">
        <v>22</v>
      </c>
      <c r="U32" s="7"/>
      <c r="V32" s="8"/>
      <c r="W32" s="8"/>
      <c r="X32" s="8"/>
      <c r="Y32" s="8"/>
      <c r="Z32" s="6" t="s">
        <v>65</v>
      </c>
      <c r="AA32" s="5">
        <v>182</v>
      </c>
      <c r="AB32" s="5">
        <v>168</v>
      </c>
      <c r="AC32" s="5">
        <v>168</v>
      </c>
      <c r="AD32" s="5">
        <v>147.80000000000001</v>
      </c>
      <c r="AE32" s="56">
        <v>150.69999999999999</v>
      </c>
      <c r="AF32" s="33"/>
    </row>
    <row r="33" spans="1:32" ht="99" customHeight="1">
      <c r="A33" s="39" t="s">
        <v>67</v>
      </c>
      <c r="B33" s="7" t="s">
        <v>19</v>
      </c>
      <c r="C33" s="7" t="s">
        <v>20</v>
      </c>
      <c r="D33" s="7" t="s">
        <v>28</v>
      </c>
      <c r="E33" s="7" t="s">
        <v>68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 t="s">
        <v>22</v>
      </c>
      <c r="U33" s="7"/>
      <c r="V33" s="8"/>
      <c r="W33" s="8"/>
      <c r="X33" s="8"/>
      <c r="Y33" s="8"/>
      <c r="Z33" s="6" t="s">
        <v>67</v>
      </c>
      <c r="AA33" s="5">
        <v>200</v>
      </c>
      <c r="AB33" s="5">
        <v>200</v>
      </c>
      <c r="AC33" s="5">
        <v>200</v>
      </c>
      <c r="AD33" s="5">
        <v>160</v>
      </c>
      <c r="AE33" s="56">
        <v>200</v>
      </c>
      <c r="AF33" s="61">
        <v>200</v>
      </c>
    </row>
    <row r="34" spans="1:32" ht="39" customHeight="1">
      <c r="A34" s="40" t="s">
        <v>69</v>
      </c>
      <c r="B34" s="7" t="s">
        <v>19</v>
      </c>
      <c r="C34" s="7" t="s">
        <v>20</v>
      </c>
      <c r="D34" s="7" t="s">
        <v>28</v>
      </c>
      <c r="E34" s="7" t="s">
        <v>70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 t="s">
        <v>25</v>
      </c>
      <c r="U34" s="7"/>
      <c r="V34" s="8"/>
      <c r="W34" s="8"/>
      <c r="X34" s="8"/>
      <c r="Y34" s="8"/>
      <c r="Z34" s="9" t="s">
        <v>69</v>
      </c>
      <c r="AA34" s="5">
        <v>60</v>
      </c>
      <c r="AB34" s="49">
        <v>60</v>
      </c>
      <c r="AC34" s="49">
        <v>60</v>
      </c>
      <c r="AD34" s="49">
        <v>60</v>
      </c>
      <c r="AE34" s="53">
        <v>60</v>
      </c>
      <c r="AF34" s="60">
        <v>60</v>
      </c>
    </row>
    <row r="35" spans="1:32" ht="46.5" hidden="1" customHeight="1">
      <c r="A35" s="40" t="s">
        <v>71</v>
      </c>
      <c r="B35" s="7" t="s">
        <v>19</v>
      </c>
      <c r="C35" s="7" t="s">
        <v>20</v>
      </c>
      <c r="D35" s="7" t="s">
        <v>28</v>
      </c>
      <c r="E35" s="7" t="s">
        <v>72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 t="s">
        <v>29</v>
      </c>
      <c r="U35" s="7"/>
      <c r="V35" s="8"/>
      <c r="W35" s="8"/>
      <c r="X35" s="8"/>
      <c r="Y35" s="8"/>
      <c r="Z35" s="9" t="s">
        <v>71</v>
      </c>
      <c r="AA35" s="10">
        <f>11.6-11.6</f>
        <v>0</v>
      </c>
      <c r="AB35" s="49">
        <v>53.5</v>
      </c>
      <c r="AC35" s="49">
        <v>53.5</v>
      </c>
      <c r="AD35" s="49">
        <v>0</v>
      </c>
      <c r="AE35" s="53">
        <v>0</v>
      </c>
      <c r="AF35" s="33"/>
    </row>
    <row r="36" spans="1:32" ht="51.75" hidden="1" customHeight="1">
      <c r="A36" s="40" t="s">
        <v>73</v>
      </c>
      <c r="B36" s="7" t="s">
        <v>19</v>
      </c>
      <c r="C36" s="7" t="s">
        <v>20</v>
      </c>
      <c r="D36" s="7" t="s">
        <v>28</v>
      </c>
      <c r="E36" s="7" t="s">
        <v>74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 t="s">
        <v>29</v>
      </c>
      <c r="U36" s="7"/>
      <c r="V36" s="8"/>
      <c r="W36" s="8"/>
      <c r="X36" s="8"/>
      <c r="Y36" s="8"/>
      <c r="Z36" s="9" t="s">
        <v>73</v>
      </c>
      <c r="AA36" s="10">
        <f>28.8-28.8</f>
        <v>0</v>
      </c>
      <c r="AB36" s="49">
        <v>114.6</v>
      </c>
      <c r="AC36" s="49">
        <v>114.6</v>
      </c>
      <c r="AD36" s="10">
        <f>114.6-114.6</f>
        <v>0</v>
      </c>
      <c r="AE36" s="80">
        <f>114.6-114.6</f>
        <v>0</v>
      </c>
      <c r="AF36" s="61">
        <v>130.9</v>
      </c>
    </row>
    <row r="37" spans="1:32" ht="51.75" customHeight="1">
      <c r="A37" s="47" t="s">
        <v>75</v>
      </c>
      <c r="B37" s="7" t="s">
        <v>19</v>
      </c>
      <c r="C37" s="7" t="s">
        <v>20</v>
      </c>
      <c r="D37" s="7" t="s">
        <v>28</v>
      </c>
      <c r="E37" s="7" t="s">
        <v>76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 t="s">
        <v>42</v>
      </c>
      <c r="U37" s="7"/>
      <c r="V37" s="8"/>
      <c r="W37" s="8"/>
      <c r="X37" s="8"/>
      <c r="Y37" s="8"/>
      <c r="Z37" s="9" t="s">
        <v>75</v>
      </c>
      <c r="AA37" s="65">
        <v>0</v>
      </c>
      <c r="AB37" s="66"/>
      <c r="AC37" s="66"/>
      <c r="AD37" s="66">
        <v>782.8</v>
      </c>
      <c r="AE37" s="67">
        <v>1636.4</v>
      </c>
      <c r="AF37" s="32"/>
    </row>
    <row r="38" spans="1:32" ht="61.5" customHeight="1">
      <c r="A38" s="40" t="s">
        <v>77</v>
      </c>
      <c r="B38" s="7" t="s">
        <v>19</v>
      </c>
      <c r="C38" s="7" t="s">
        <v>30</v>
      </c>
      <c r="D38" s="7" t="s">
        <v>31</v>
      </c>
      <c r="E38" s="7" t="s">
        <v>78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 t="s">
        <v>23</v>
      </c>
      <c r="U38" s="7"/>
      <c r="V38" s="8"/>
      <c r="W38" s="8"/>
      <c r="X38" s="8"/>
      <c r="Y38" s="8"/>
      <c r="Z38" s="9" t="s">
        <v>77</v>
      </c>
      <c r="AA38" s="5">
        <v>663.1</v>
      </c>
      <c r="AB38" s="49"/>
      <c r="AC38" s="49"/>
      <c r="AD38" s="49">
        <v>734.5</v>
      </c>
      <c r="AE38" s="53">
        <f>734.5+18</f>
        <v>752.5</v>
      </c>
      <c r="AF38" s="33"/>
    </row>
    <row r="39" spans="1:32" ht="75.75" customHeight="1">
      <c r="A39" s="39" t="s">
        <v>79</v>
      </c>
      <c r="B39" s="7" t="s">
        <v>19</v>
      </c>
      <c r="C39" s="7" t="s">
        <v>30</v>
      </c>
      <c r="D39" s="7" t="s">
        <v>31</v>
      </c>
      <c r="E39" s="7" t="s">
        <v>78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 t="s">
        <v>22</v>
      </c>
      <c r="U39" s="7"/>
      <c r="V39" s="8"/>
      <c r="W39" s="8"/>
      <c r="X39" s="8"/>
      <c r="Y39" s="8"/>
      <c r="Z39" s="6" t="s">
        <v>79</v>
      </c>
      <c r="AA39" s="5">
        <f>64.8-2.9</f>
        <v>61.9</v>
      </c>
      <c r="AB39" s="49"/>
      <c r="AC39" s="49"/>
      <c r="AD39" s="49">
        <v>13.5</v>
      </c>
      <c r="AE39" s="53">
        <v>20.399999999999999</v>
      </c>
      <c r="AF39" s="33"/>
    </row>
    <row r="40" spans="1:32" ht="112.5" customHeight="1">
      <c r="A40" s="39" t="s">
        <v>80</v>
      </c>
      <c r="B40" s="7" t="s">
        <v>19</v>
      </c>
      <c r="C40" s="7" t="s">
        <v>31</v>
      </c>
      <c r="D40" s="7" t="s">
        <v>38</v>
      </c>
      <c r="E40" s="7" t="s">
        <v>81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 t="s">
        <v>22</v>
      </c>
      <c r="U40" s="7"/>
      <c r="V40" s="8"/>
      <c r="W40" s="8"/>
      <c r="X40" s="8"/>
      <c r="Y40" s="8"/>
      <c r="Z40" s="6" t="s">
        <v>80</v>
      </c>
      <c r="AA40" s="5">
        <v>155.6</v>
      </c>
      <c r="AB40" s="5">
        <v>155.6</v>
      </c>
      <c r="AC40" s="5">
        <v>155.6</v>
      </c>
      <c r="AD40" s="5">
        <v>155.6</v>
      </c>
      <c r="AE40" s="56">
        <v>155.6</v>
      </c>
      <c r="AF40" s="33"/>
    </row>
    <row r="41" spans="1:32" ht="111" customHeight="1">
      <c r="A41" s="39" t="s">
        <v>82</v>
      </c>
      <c r="B41" s="7" t="s">
        <v>19</v>
      </c>
      <c r="C41" s="7" t="s">
        <v>31</v>
      </c>
      <c r="D41" s="7" t="s">
        <v>147</v>
      </c>
      <c r="E41" s="7" t="s">
        <v>83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 t="s">
        <v>22</v>
      </c>
      <c r="U41" s="7"/>
      <c r="V41" s="8"/>
      <c r="W41" s="8"/>
      <c r="X41" s="8"/>
      <c r="Y41" s="8"/>
      <c r="Z41" s="6" t="s">
        <v>82</v>
      </c>
      <c r="AA41" s="5">
        <v>2153</v>
      </c>
      <c r="AB41" s="5">
        <v>2153</v>
      </c>
      <c r="AC41" s="5">
        <v>2153</v>
      </c>
      <c r="AD41" s="5">
        <v>2153</v>
      </c>
      <c r="AE41" s="56">
        <v>2153</v>
      </c>
      <c r="AF41" s="33"/>
    </row>
    <row r="42" spans="1:32" ht="111" customHeight="1">
      <c r="A42" s="57" t="s">
        <v>126</v>
      </c>
      <c r="B42" s="58" t="s">
        <v>19</v>
      </c>
      <c r="C42" s="58" t="s">
        <v>31</v>
      </c>
      <c r="D42" s="58" t="s">
        <v>147</v>
      </c>
      <c r="E42" s="58" t="s">
        <v>127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 t="s">
        <v>124</v>
      </c>
      <c r="T42" s="77">
        <v>240</v>
      </c>
      <c r="U42" s="49"/>
      <c r="V42" s="49"/>
      <c r="W42" s="49">
        <v>30</v>
      </c>
      <c r="X42" s="53">
        <v>30</v>
      </c>
      <c r="Y42" s="8"/>
      <c r="Z42" s="6"/>
      <c r="AA42" s="49">
        <v>30</v>
      </c>
      <c r="AB42" s="49">
        <v>30</v>
      </c>
      <c r="AC42" s="49">
        <v>30</v>
      </c>
      <c r="AD42" s="49">
        <v>30</v>
      </c>
      <c r="AE42" s="53">
        <v>30</v>
      </c>
      <c r="AF42" s="33"/>
    </row>
    <row r="43" spans="1:32" ht="93.75" customHeight="1">
      <c r="A43" s="39" t="s">
        <v>84</v>
      </c>
      <c r="B43" s="7" t="s">
        <v>19</v>
      </c>
      <c r="C43" s="7" t="s">
        <v>21</v>
      </c>
      <c r="D43" s="7" t="s">
        <v>32</v>
      </c>
      <c r="E43" s="7" t="s">
        <v>85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 t="s">
        <v>22</v>
      </c>
      <c r="U43" s="7"/>
      <c r="V43" s="8"/>
      <c r="W43" s="8"/>
      <c r="X43" s="8"/>
      <c r="Y43" s="8"/>
      <c r="Z43" s="6" t="s">
        <v>84</v>
      </c>
      <c r="AA43" s="49">
        <v>220</v>
      </c>
      <c r="AB43" s="49">
        <v>892.5</v>
      </c>
      <c r="AC43" s="49">
        <v>892.5</v>
      </c>
      <c r="AD43" s="49">
        <v>0</v>
      </c>
      <c r="AE43" s="53">
        <v>0</v>
      </c>
      <c r="AF43" s="33"/>
    </row>
    <row r="44" spans="1:32" ht="110.25" customHeight="1">
      <c r="A44" s="39" t="s">
        <v>65</v>
      </c>
      <c r="B44" s="7" t="s">
        <v>19</v>
      </c>
      <c r="C44" s="7" t="s">
        <v>21</v>
      </c>
      <c r="D44" s="7" t="s">
        <v>33</v>
      </c>
      <c r="E44" s="7" t="s">
        <v>66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 t="s">
        <v>22</v>
      </c>
      <c r="U44" s="7"/>
      <c r="V44" s="8"/>
      <c r="W44" s="8"/>
      <c r="X44" s="8"/>
      <c r="Y44" s="8"/>
      <c r="Z44" s="6" t="s">
        <v>65</v>
      </c>
      <c r="AA44" s="49">
        <v>200</v>
      </c>
      <c r="AB44" s="49">
        <v>200</v>
      </c>
      <c r="AC44" s="49">
        <v>200</v>
      </c>
      <c r="AD44" s="49">
        <v>200</v>
      </c>
      <c r="AE44" s="53">
        <v>200</v>
      </c>
      <c r="AF44" s="12"/>
    </row>
    <row r="45" spans="1:32" ht="93" customHeight="1">
      <c r="A45" s="39" t="s">
        <v>120</v>
      </c>
      <c r="B45" s="7" t="s">
        <v>19</v>
      </c>
      <c r="C45" s="7" t="s">
        <v>21</v>
      </c>
      <c r="D45" s="7" t="s">
        <v>33</v>
      </c>
      <c r="E45" s="7" t="s">
        <v>121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 t="s">
        <v>22</v>
      </c>
      <c r="U45" s="7"/>
      <c r="V45" s="8"/>
      <c r="W45" s="8"/>
      <c r="X45" s="8"/>
      <c r="Y45" s="8"/>
      <c r="Z45" s="6" t="s">
        <v>120</v>
      </c>
      <c r="AA45" s="49">
        <v>3.1</v>
      </c>
      <c r="AB45" s="49"/>
      <c r="AC45" s="49"/>
      <c r="AD45" s="49">
        <v>3</v>
      </c>
      <c r="AE45" s="53">
        <v>3</v>
      </c>
      <c r="AF45" s="32"/>
    </row>
    <row r="46" spans="1:32" ht="111" customHeight="1">
      <c r="A46" s="39" t="s">
        <v>86</v>
      </c>
      <c r="B46" s="7" t="s">
        <v>19</v>
      </c>
      <c r="C46" s="7" t="s">
        <v>34</v>
      </c>
      <c r="D46" s="7" t="s">
        <v>20</v>
      </c>
      <c r="E46" s="7" t="s">
        <v>87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 t="s">
        <v>22</v>
      </c>
      <c r="U46" s="7"/>
      <c r="V46" s="8"/>
      <c r="W46" s="8"/>
      <c r="X46" s="8"/>
      <c r="Y46" s="8"/>
      <c r="Z46" s="6" t="s">
        <v>86</v>
      </c>
      <c r="AA46" s="49">
        <v>200</v>
      </c>
      <c r="AB46" s="49"/>
      <c r="AC46" s="49"/>
      <c r="AD46" s="49">
        <v>200</v>
      </c>
      <c r="AE46" s="53">
        <v>200</v>
      </c>
      <c r="AF46" s="33"/>
    </row>
    <row r="47" spans="1:32" ht="72.75" customHeight="1">
      <c r="A47" s="63" t="s">
        <v>138</v>
      </c>
      <c r="B47" s="7" t="s">
        <v>19</v>
      </c>
      <c r="C47" s="64" t="s">
        <v>34</v>
      </c>
      <c r="D47" s="64" t="s">
        <v>30</v>
      </c>
      <c r="E47" s="48" t="s">
        <v>130</v>
      </c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 t="s">
        <v>29</v>
      </c>
      <c r="T47" s="78">
        <v>540</v>
      </c>
      <c r="U47" s="65">
        <v>500.5</v>
      </c>
      <c r="V47" s="65">
        <v>500.5</v>
      </c>
      <c r="W47" s="65">
        <v>500.5</v>
      </c>
      <c r="X47" s="65">
        <v>500.5</v>
      </c>
      <c r="Y47" s="8"/>
      <c r="Z47" s="6"/>
      <c r="AA47" s="49">
        <v>500.5</v>
      </c>
      <c r="AB47" s="49">
        <v>500.5</v>
      </c>
      <c r="AC47" s="49">
        <v>500.5</v>
      </c>
      <c r="AD47" s="49">
        <v>500.5</v>
      </c>
      <c r="AE47" s="53">
        <v>500.5</v>
      </c>
      <c r="AF47" s="33"/>
    </row>
    <row r="48" spans="1:32" ht="127.5" customHeight="1">
      <c r="A48" s="50" t="s">
        <v>125</v>
      </c>
      <c r="B48" s="48" t="s">
        <v>19</v>
      </c>
      <c r="C48" s="48" t="s">
        <v>34</v>
      </c>
      <c r="D48" s="48" t="s">
        <v>30</v>
      </c>
      <c r="E48" s="48" t="s">
        <v>123</v>
      </c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 t="s">
        <v>124</v>
      </c>
      <c r="T48" s="79">
        <v>244</v>
      </c>
      <c r="U48" s="10"/>
      <c r="V48" s="10"/>
      <c r="W48" s="10"/>
      <c r="X48" s="11"/>
      <c r="Y48" s="8"/>
      <c r="Z48" s="6"/>
      <c r="AA48" s="5">
        <v>100</v>
      </c>
      <c r="AB48" s="5">
        <v>100</v>
      </c>
      <c r="AC48" s="5">
        <v>100</v>
      </c>
      <c r="AD48" s="5">
        <v>100</v>
      </c>
      <c r="AE48" s="56">
        <v>100</v>
      </c>
      <c r="AF48" s="61">
        <v>100</v>
      </c>
    </row>
    <row r="49" spans="1:32" ht="127.5" hidden="1" customHeight="1">
      <c r="A49" s="39" t="s">
        <v>140</v>
      </c>
      <c r="B49" s="64" t="s">
        <v>19</v>
      </c>
      <c r="C49" s="64" t="s">
        <v>34</v>
      </c>
      <c r="D49" s="64" t="s">
        <v>30</v>
      </c>
      <c r="E49" s="7" t="s">
        <v>136</v>
      </c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 t="s">
        <v>124</v>
      </c>
      <c r="T49" s="78">
        <v>244</v>
      </c>
      <c r="U49" s="65"/>
      <c r="V49" s="65"/>
      <c r="W49" s="65">
        <v>0</v>
      </c>
      <c r="X49" s="65">
        <v>0</v>
      </c>
      <c r="Y49" s="8"/>
      <c r="Z49" s="6"/>
      <c r="AA49" s="5">
        <v>0</v>
      </c>
      <c r="AB49" s="5"/>
      <c r="AC49" s="5"/>
      <c r="AD49" s="5">
        <v>0</v>
      </c>
      <c r="AE49" s="56">
        <v>0</v>
      </c>
      <c r="AF49" s="32"/>
    </row>
    <row r="50" spans="1:32" ht="132" customHeight="1">
      <c r="A50" s="39" t="s">
        <v>88</v>
      </c>
      <c r="B50" s="7" t="s">
        <v>19</v>
      </c>
      <c r="C50" s="7" t="s">
        <v>34</v>
      </c>
      <c r="D50" s="7" t="s">
        <v>31</v>
      </c>
      <c r="E50" s="7" t="s">
        <v>89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 t="s">
        <v>22</v>
      </c>
      <c r="U50" s="7"/>
      <c r="V50" s="8"/>
      <c r="W50" s="8"/>
      <c r="X50" s="8"/>
      <c r="Y50" s="8"/>
      <c r="Z50" s="6" t="s">
        <v>88</v>
      </c>
      <c r="AA50" s="49">
        <v>40</v>
      </c>
      <c r="AB50" s="49"/>
      <c r="AC50" s="49"/>
      <c r="AD50" s="49">
        <v>40</v>
      </c>
      <c r="AE50" s="53">
        <v>40</v>
      </c>
      <c r="AF50" s="33"/>
    </row>
    <row r="51" spans="1:32" ht="45.75" customHeight="1">
      <c r="A51" s="39" t="s">
        <v>90</v>
      </c>
      <c r="B51" s="7" t="s">
        <v>19</v>
      </c>
      <c r="C51" s="7" t="s">
        <v>34</v>
      </c>
      <c r="D51" s="7" t="s">
        <v>31</v>
      </c>
      <c r="E51" s="7" t="s">
        <v>91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 t="s">
        <v>22</v>
      </c>
      <c r="U51" s="7"/>
      <c r="V51" s="8"/>
      <c r="W51" s="8"/>
      <c r="X51" s="8"/>
      <c r="Y51" s="8"/>
      <c r="Z51" s="6" t="s">
        <v>90</v>
      </c>
      <c r="AA51" s="5">
        <f>100+32</f>
        <v>132</v>
      </c>
      <c r="AB51" s="10">
        <f t="shared" ref="AB51:AE51" si="3">100+32</f>
        <v>132</v>
      </c>
      <c r="AC51" s="10">
        <f t="shared" si="3"/>
        <v>132</v>
      </c>
      <c r="AD51" s="5">
        <f t="shared" si="3"/>
        <v>132</v>
      </c>
      <c r="AE51" s="56">
        <f t="shared" si="3"/>
        <v>132</v>
      </c>
      <c r="AF51" s="33"/>
    </row>
    <row r="52" spans="1:32" ht="48.75" customHeight="1">
      <c r="A52" s="40" t="s">
        <v>122</v>
      </c>
      <c r="B52" s="7" t="s">
        <v>19</v>
      </c>
      <c r="C52" s="7" t="s">
        <v>34</v>
      </c>
      <c r="D52" s="7" t="s">
        <v>31</v>
      </c>
      <c r="E52" s="7" t="s">
        <v>93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 t="s">
        <v>22</v>
      </c>
      <c r="U52" s="7"/>
      <c r="V52" s="8"/>
      <c r="W52" s="8"/>
      <c r="X52" s="8"/>
      <c r="Y52" s="8"/>
      <c r="Z52" s="9" t="s">
        <v>92</v>
      </c>
      <c r="AA52" s="5">
        <f>450+90</f>
        <v>540</v>
      </c>
      <c r="AB52" s="10">
        <f t="shared" ref="AB52:AE52" si="4">450+90</f>
        <v>540</v>
      </c>
      <c r="AC52" s="10">
        <f t="shared" si="4"/>
        <v>540</v>
      </c>
      <c r="AD52" s="5">
        <f t="shared" si="4"/>
        <v>540</v>
      </c>
      <c r="AE52" s="56">
        <f t="shared" si="4"/>
        <v>540</v>
      </c>
      <c r="AF52" s="32"/>
    </row>
    <row r="53" spans="1:32" ht="97.5" customHeight="1">
      <c r="A53" s="39" t="s">
        <v>90</v>
      </c>
      <c r="B53" s="7" t="s">
        <v>19</v>
      </c>
      <c r="C53" s="7" t="s">
        <v>34</v>
      </c>
      <c r="D53" s="7" t="s">
        <v>31</v>
      </c>
      <c r="E53" s="7" t="s">
        <v>94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 t="s">
        <v>22</v>
      </c>
      <c r="U53" s="7"/>
      <c r="V53" s="8"/>
      <c r="W53" s="8"/>
      <c r="X53" s="8"/>
      <c r="Y53" s="8"/>
      <c r="Z53" s="6" t="s">
        <v>90</v>
      </c>
      <c r="AA53" s="5">
        <v>2080.4</v>
      </c>
      <c r="AB53" s="5"/>
      <c r="AC53" s="5"/>
      <c r="AD53" s="5">
        <v>2142.8000000000002</v>
      </c>
      <c r="AE53" s="56">
        <v>2207.1</v>
      </c>
      <c r="AF53" s="33"/>
    </row>
    <row r="54" spans="1:32" ht="92.25" customHeight="1">
      <c r="A54" s="39" t="s">
        <v>95</v>
      </c>
      <c r="B54" s="7" t="s">
        <v>19</v>
      </c>
      <c r="C54" s="7" t="s">
        <v>34</v>
      </c>
      <c r="D54" s="7" t="s">
        <v>31</v>
      </c>
      <c r="E54" s="7" t="s">
        <v>96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 t="s">
        <v>22</v>
      </c>
      <c r="U54" s="7"/>
      <c r="V54" s="8"/>
      <c r="W54" s="8"/>
      <c r="X54" s="8"/>
      <c r="Y54" s="8"/>
      <c r="Z54" s="6" t="s">
        <v>95</v>
      </c>
      <c r="AA54" s="5">
        <f>100</f>
        <v>100</v>
      </c>
      <c r="AB54" s="5">
        <f>100</f>
        <v>100</v>
      </c>
      <c r="AC54" s="5">
        <f>100</f>
        <v>100</v>
      </c>
      <c r="AD54" s="5">
        <f>100</f>
        <v>100</v>
      </c>
      <c r="AE54" s="56">
        <f>100</f>
        <v>100</v>
      </c>
      <c r="AF54" s="33"/>
    </row>
    <row r="55" spans="1:32" ht="78" customHeight="1">
      <c r="A55" s="39" t="s">
        <v>97</v>
      </c>
      <c r="B55" s="7" t="s">
        <v>19</v>
      </c>
      <c r="C55" s="7" t="s">
        <v>34</v>
      </c>
      <c r="D55" s="7" t="s">
        <v>31</v>
      </c>
      <c r="E55" s="7" t="s">
        <v>98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 t="s">
        <v>22</v>
      </c>
      <c r="U55" s="7"/>
      <c r="V55" s="8"/>
      <c r="W55" s="8"/>
      <c r="X55" s="8"/>
      <c r="Y55" s="8"/>
      <c r="Z55" s="6" t="s">
        <v>97</v>
      </c>
      <c r="AA55" s="5">
        <f>400+100+150</f>
        <v>650</v>
      </c>
      <c r="AB55" s="5">
        <v>650</v>
      </c>
      <c r="AC55" s="5">
        <v>650</v>
      </c>
      <c r="AD55" s="5">
        <v>650</v>
      </c>
      <c r="AE55" s="56">
        <v>800</v>
      </c>
      <c r="AF55" s="32"/>
    </row>
    <row r="56" spans="1:32" ht="83.25" customHeight="1">
      <c r="A56" s="39" t="s">
        <v>99</v>
      </c>
      <c r="B56" s="7" t="s">
        <v>19</v>
      </c>
      <c r="C56" s="7" t="s">
        <v>34</v>
      </c>
      <c r="D56" s="7" t="s">
        <v>31</v>
      </c>
      <c r="E56" s="7" t="s">
        <v>100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 t="s">
        <v>22</v>
      </c>
      <c r="U56" s="7"/>
      <c r="V56" s="8"/>
      <c r="W56" s="8"/>
      <c r="X56" s="8"/>
      <c r="Y56" s="8"/>
      <c r="Z56" s="6" t="s">
        <v>99</v>
      </c>
      <c r="AA56" s="5">
        <f>550+250</f>
        <v>800</v>
      </c>
      <c r="AB56" s="5">
        <v>800</v>
      </c>
      <c r="AC56" s="5">
        <v>800</v>
      </c>
      <c r="AD56" s="5">
        <v>800</v>
      </c>
      <c r="AE56" s="56">
        <v>800</v>
      </c>
      <c r="AF56" s="33"/>
    </row>
    <row r="57" spans="1:32" ht="98.25" customHeight="1">
      <c r="A57" s="39" t="s">
        <v>119</v>
      </c>
      <c r="B57" s="7" t="s">
        <v>19</v>
      </c>
      <c r="C57" s="7" t="s">
        <v>34</v>
      </c>
      <c r="D57" s="7" t="s">
        <v>31</v>
      </c>
      <c r="E57" s="7" t="s">
        <v>101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 t="s">
        <v>22</v>
      </c>
      <c r="U57" s="7"/>
      <c r="V57" s="8"/>
      <c r="W57" s="8"/>
      <c r="X57" s="8"/>
      <c r="Y57" s="8"/>
      <c r="Z57" s="6" t="s">
        <v>119</v>
      </c>
      <c r="AA57" s="5">
        <v>100</v>
      </c>
      <c r="AB57" s="5">
        <v>100</v>
      </c>
      <c r="AC57" s="5">
        <v>100</v>
      </c>
      <c r="AD57" s="5">
        <v>100</v>
      </c>
      <c r="AE57" s="56">
        <v>100</v>
      </c>
      <c r="AF57" s="32"/>
    </row>
    <row r="58" spans="1:32" ht="98.25" customHeight="1">
      <c r="A58" s="39" t="s">
        <v>134</v>
      </c>
      <c r="B58" s="7" t="s">
        <v>19</v>
      </c>
      <c r="C58" s="7" t="s">
        <v>34</v>
      </c>
      <c r="D58" s="7" t="s">
        <v>31</v>
      </c>
      <c r="E58" s="7" t="s">
        <v>135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 t="s">
        <v>22</v>
      </c>
      <c r="T58" s="7" t="s">
        <v>22</v>
      </c>
      <c r="U58" s="5"/>
      <c r="V58" s="5"/>
      <c r="W58" s="5">
        <v>0</v>
      </c>
      <c r="X58" s="56">
        <v>0</v>
      </c>
      <c r="Y58" s="8"/>
      <c r="Z58" s="6"/>
      <c r="AA58" s="5">
        <v>242</v>
      </c>
      <c r="AB58" s="5"/>
      <c r="AC58" s="5"/>
      <c r="AD58" s="5">
        <v>0</v>
      </c>
      <c r="AE58" s="56">
        <v>0</v>
      </c>
      <c r="AF58" s="32"/>
    </row>
    <row r="59" spans="1:32" ht="96" customHeight="1">
      <c r="A59" s="39" t="s">
        <v>102</v>
      </c>
      <c r="B59" s="7" t="s">
        <v>19</v>
      </c>
      <c r="C59" s="7" t="s">
        <v>34</v>
      </c>
      <c r="D59" s="7" t="s">
        <v>31</v>
      </c>
      <c r="E59" s="7" t="s">
        <v>103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 t="s">
        <v>22</v>
      </c>
      <c r="U59" s="7"/>
      <c r="V59" s="8"/>
      <c r="W59" s="8"/>
      <c r="X59" s="8"/>
      <c r="Y59" s="8"/>
      <c r="Z59" s="6" t="s">
        <v>102</v>
      </c>
      <c r="AA59" s="49">
        <v>50</v>
      </c>
      <c r="AB59" s="49">
        <v>50</v>
      </c>
      <c r="AC59" s="49">
        <v>50</v>
      </c>
      <c r="AD59" s="49">
        <v>50</v>
      </c>
      <c r="AE59" s="53">
        <v>50</v>
      </c>
      <c r="AF59" s="33"/>
    </row>
    <row r="60" spans="1:32" ht="80.25" customHeight="1">
      <c r="A60" s="39" t="s">
        <v>104</v>
      </c>
      <c r="B60" s="7" t="s">
        <v>19</v>
      </c>
      <c r="C60" s="7" t="s">
        <v>34</v>
      </c>
      <c r="D60" s="7" t="s">
        <v>31</v>
      </c>
      <c r="E60" s="7" t="s">
        <v>105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 t="s">
        <v>22</v>
      </c>
      <c r="U60" s="7"/>
      <c r="V60" s="8"/>
      <c r="W60" s="8"/>
      <c r="X60" s="8"/>
      <c r="Y60" s="8"/>
      <c r="Z60" s="6" t="s">
        <v>104</v>
      </c>
      <c r="AA60" s="49">
        <f>500+150</f>
        <v>650</v>
      </c>
      <c r="AB60" s="49"/>
      <c r="AC60" s="49"/>
      <c r="AD60" s="49">
        <f>537.3+149.2</f>
        <v>686.5</v>
      </c>
      <c r="AE60" s="53">
        <f>436+149.2</f>
        <v>585.20000000000005</v>
      </c>
      <c r="AF60" s="33"/>
    </row>
    <row r="61" spans="1:32" ht="117" customHeight="1">
      <c r="A61" s="39" t="s">
        <v>106</v>
      </c>
      <c r="B61" s="7" t="s">
        <v>19</v>
      </c>
      <c r="C61" s="7" t="s">
        <v>34</v>
      </c>
      <c r="D61" s="7" t="s">
        <v>31</v>
      </c>
      <c r="E61" s="7" t="s">
        <v>107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 t="s">
        <v>22</v>
      </c>
      <c r="U61" s="7"/>
      <c r="V61" s="8"/>
      <c r="W61" s="8"/>
      <c r="X61" s="8"/>
      <c r="Y61" s="8"/>
      <c r="Z61" s="6" t="s">
        <v>106</v>
      </c>
      <c r="AA61" s="49">
        <f>2100+200+100+578</f>
        <v>2978</v>
      </c>
      <c r="AB61" s="49">
        <f t="shared" ref="AB61:AF61" si="5">2100+200+100+500</f>
        <v>2900</v>
      </c>
      <c r="AC61" s="49">
        <f t="shared" si="5"/>
        <v>2900</v>
      </c>
      <c r="AD61" s="49">
        <f>2000+300+100+500.1</f>
        <v>2900.1</v>
      </c>
      <c r="AE61" s="53">
        <f>2140+300+100+520</f>
        <v>3060</v>
      </c>
      <c r="AF61" s="81">
        <f t="shared" si="5"/>
        <v>2900</v>
      </c>
    </row>
    <row r="62" spans="1:32" ht="100.5" customHeight="1">
      <c r="A62" s="39" t="s">
        <v>102</v>
      </c>
      <c r="B62" s="7" t="s">
        <v>19</v>
      </c>
      <c r="C62" s="7" t="s">
        <v>34</v>
      </c>
      <c r="D62" s="7" t="s">
        <v>31</v>
      </c>
      <c r="E62" s="7" t="s">
        <v>108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 t="s">
        <v>22</v>
      </c>
      <c r="U62" s="7"/>
      <c r="V62" s="8"/>
      <c r="W62" s="8"/>
      <c r="X62" s="8"/>
      <c r="Y62" s="8"/>
      <c r="Z62" s="6" t="s">
        <v>102</v>
      </c>
      <c r="AA62" s="49">
        <f>400+100</f>
        <v>500</v>
      </c>
      <c r="AB62" s="49">
        <f t="shared" ref="AB62:AE62" si="6">400+100</f>
        <v>500</v>
      </c>
      <c r="AC62" s="49">
        <f t="shared" si="6"/>
        <v>500</v>
      </c>
      <c r="AD62" s="49">
        <f t="shared" si="6"/>
        <v>500</v>
      </c>
      <c r="AE62" s="53">
        <f t="shared" si="6"/>
        <v>500</v>
      </c>
      <c r="AF62" s="61"/>
    </row>
    <row r="63" spans="1:32" ht="84.75" customHeight="1">
      <c r="A63" s="39" t="s">
        <v>109</v>
      </c>
      <c r="B63" s="7" t="s">
        <v>19</v>
      </c>
      <c r="C63" s="7" t="s">
        <v>34</v>
      </c>
      <c r="D63" s="7" t="s">
        <v>31</v>
      </c>
      <c r="E63" s="7" t="s">
        <v>110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 t="s">
        <v>22</v>
      </c>
      <c r="U63" s="7"/>
      <c r="V63" s="8"/>
      <c r="W63" s="8"/>
      <c r="X63" s="8"/>
      <c r="Y63" s="8"/>
      <c r="Z63" s="6" t="s">
        <v>109</v>
      </c>
      <c r="AA63" s="5">
        <v>100</v>
      </c>
      <c r="AB63" s="5">
        <v>100</v>
      </c>
      <c r="AC63" s="5">
        <v>100</v>
      </c>
      <c r="AD63" s="5">
        <v>100</v>
      </c>
      <c r="AE63" s="56">
        <v>100</v>
      </c>
      <c r="AF63" s="33"/>
    </row>
    <row r="64" spans="1:32" ht="146.25" customHeight="1">
      <c r="A64" s="39" t="s">
        <v>111</v>
      </c>
      <c r="B64" s="7" t="s">
        <v>19</v>
      </c>
      <c r="C64" s="7" t="s">
        <v>35</v>
      </c>
      <c r="D64" s="7" t="s">
        <v>34</v>
      </c>
      <c r="E64" s="7" t="s">
        <v>112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 t="s">
        <v>22</v>
      </c>
      <c r="U64" s="7"/>
      <c r="V64" s="8"/>
      <c r="W64" s="8"/>
      <c r="X64" s="8"/>
      <c r="Y64" s="8"/>
      <c r="Z64" s="6" t="s">
        <v>111</v>
      </c>
      <c r="AA64" s="49">
        <v>50</v>
      </c>
      <c r="AB64" s="49">
        <v>50</v>
      </c>
      <c r="AC64" s="49">
        <v>50</v>
      </c>
      <c r="AD64" s="49">
        <v>50</v>
      </c>
      <c r="AE64" s="53">
        <v>50</v>
      </c>
      <c r="AF64" s="34"/>
    </row>
    <row r="65" spans="1:32" ht="81" customHeight="1">
      <c r="A65" s="39" t="s">
        <v>113</v>
      </c>
      <c r="B65" s="7" t="s">
        <v>19</v>
      </c>
      <c r="C65" s="7" t="s">
        <v>36</v>
      </c>
      <c r="D65" s="7" t="s">
        <v>20</v>
      </c>
      <c r="E65" s="7" t="s">
        <v>114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 t="s">
        <v>37</v>
      </c>
      <c r="U65" s="7"/>
      <c r="V65" s="8"/>
      <c r="W65" s="8"/>
      <c r="X65" s="8"/>
      <c r="Y65" s="8"/>
      <c r="Z65" s="6" t="s">
        <v>113</v>
      </c>
      <c r="AA65" s="49">
        <v>2346.3000000000002</v>
      </c>
      <c r="AB65" s="54"/>
      <c r="AC65" s="54"/>
      <c r="AD65" s="49">
        <v>2407.1999999999998</v>
      </c>
      <c r="AE65" s="53">
        <v>2467.4</v>
      </c>
      <c r="AF65" s="34"/>
    </row>
    <row r="66" spans="1:32" ht="102.75" customHeight="1">
      <c r="A66" s="39" t="s">
        <v>115</v>
      </c>
      <c r="B66" s="7" t="s">
        <v>19</v>
      </c>
      <c r="C66" s="7" t="s">
        <v>38</v>
      </c>
      <c r="D66" s="7" t="s">
        <v>20</v>
      </c>
      <c r="E66" s="7" t="s">
        <v>116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 t="s">
        <v>39</v>
      </c>
      <c r="U66" s="7"/>
      <c r="V66" s="8"/>
      <c r="W66" s="8"/>
      <c r="X66" s="8"/>
      <c r="Y66" s="8"/>
      <c r="Z66" s="6" t="s">
        <v>115</v>
      </c>
      <c r="AA66" s="49">
        <v>378</v>
      </c>
      <c r="AB66" s="54"/>
      <c r="AC66" s="54"/>
      <c r="AD66" s="49">
        <v>300</v>
      </c>
      <c r="AE66" s="53">
        <v>300</v>
      </c>
      <c r="AF66" s="34"/>
    </row>
    <row r="67" spans="1:32" ht="82.5" customHeight="1" thickBot="1">
      <c r="A67" s="41" t="s">
        <v>117</v>
      </c>
      <c r="B67" s="42" t="s">
        <v>19</v>
      </c>
      <c r="C67" s="42" t="s">
        <v>26</v>
      </c>
      <c r="D67" s="42" t="s">
        <v>20</v>
      </c>
      <c r="E67" s="42" t="s">
        <v>118</v>
      </c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 t="s">
        <v>22</v>
      </c>
      <c r="U67" s="42"/>
      <c r="V67" s="43"/>
      <c r="W67" s="43"/>
      <c r="X67" s="43"/>
      <c r="Y67" s="43"/>
      <c r="Z67" s="44" t="s">
        <v>117</v>
      </c>
      <c r="AA67" s="55">
        <f>50+50+300+130.2</f>
        <v>530.20000000000005</v>
      </c>
      <c r="AB67" s="55">
        <f t="shared" ref="AB67:AC67" si="7">50+50+200+50</f>
        <v>350</v>
      </c>
      <c r="AC67" s="55">
        <f t="shared" si="7"/>
        <v>350</v>
      </c>
      <c r="AD67" s="55">
        <f>50+50+272.2+100+22.5</f>
        <v>494.7</v>
      </c>
      <c r="AE67" s="82">
        <f>50+50+357.2+150+43.6</f>
        <v>650.80000000000007</v>
      </c>
      <c r="AF67" s="34"/>
    </row>
    <row r="73" spans="1:32" ht="18.75" customHeight="1">
      <c r="A73" s="62" t="s">
        <v>129</v>
      </c>
    </row>
    <row r="74" spans="1:32" ht="25.5" customHeight="1">
      <c r="A74" s="62" t="s">
        <v>146</v>
      </c>
    </row>
  </sheetData>
  <mergeCells count="21">
    <mergeCell ref="T5:AE5"/>
    <mergeCell ref="T6:AE6"/>
    <mergeCell ref="AB12:AB13"/>
    <mergeCell ref="A9:AF9"/>
    <mergeCell ref="AD11:AE11"/>
    <mergeCell ref="A12:A13"/>
    <mergeCell ref="B12:B13"/>
    <mergeCell ref="C12:C13"/>
    <mergeCell ref="D12:D13"/>
    <mergeCell ref="E12:S13"/>
    <mergeCell ref="T12:T13"/>
    <mergeCell ref="U12:U13"/>
    <mergeCell ref="V12:V13"/>
    <mergeCell ref="AC12:AC13"/>
    <mergeCell ref="AD12:AE12"/>
    <mergeCell ref="AF12:AF13"/>
    <mergeCell ref="W12:W13"/>
    <mergeCell ref="X12:X13"/>
    <mergeCell ref="Y12:Y13"/>
    <mergeCell ref="Z12:Z13"/>
    <mergeCell ref="AA12:AA13"/>
  </mergeCells>
  <pageMargins left="0.78740157480314965" right="0.39370078740157483" top="0.19685039370078741" bottom="0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года2022-2024 г.г.</vt:lpstr>
      <vt:lpstr>'Все года2022-2024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2022-01-13T10:47:19Z</cp:lastPrinted>
  <dcterms:created xsi:type="dcterms:W3CDTF">2017-12-26T13:02:15Z</dcterms:created>
  <dcterms:modified xsi:type="dcterms:W3CDTF">2022-02-14T08:54:31Z</dcterms:modified>
</cp:coreProperties>
</file>